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xport\00_DPB\2025\DEPO_JURAJOV_DVOR\UDE_OBONVA_WC\ROZDELENE\"/>
    </mc:Choice>
  </mc:AlternateContent>
  <bookViews>
    <workbookView xWindow="0" yWindow="0" windowWidth="0" windowHeight="0"/>
  </bookViews>
  <sheets>
    <sheet name="Rekapitulácia stavby" sheetId="1" r:id="rId1"/>
    <sheet name="03_MUŽI - Rekonštrukcia w..." sheetId="2" r:id="rId2"/>
    <sheet name="04_ŽENY - Rekonštrukcia w..." sheetId="3" r:id="rId3"/>
    <sheet name="05_UPRAT - Rekonštrukcia ..." sheetId="4" r:id="rId4"/>
    <sheet name="06_CHODBA - Rekonštrukcia..." sheetId="5" r:id="rId5"/>
    <sheet name="Zoznam figúr" sheetId="6" r:id="rId6"/>
  </sheets>
  <definedNames>
    <definedName name="_xlnm.Print_Area" localSheetId="0">'Rekapitulácia stavby'!$D$4:$AO$76,'Rekapitulácia stavby'!$C$82:$AQ$107</definedName>
    <definedName name="_xlnm.Print_Titles" localSheetId="0">'Rekapitulácia stavby'!$92:$92</definedName>
    <definedName name="_xlnm._FilterDatabase" localSheetId="1" hidden="1">'03_MUŽI - Rekonštrukcia w...'!$C$157:$K$514</definedName>
    <definedName name="_xlnm.Print_Area" localSheetId="1">'03_MUŽI - Rekonštrukcia w...'!$C$4:$J$76,'03_MUŽI - Rekonštrukcia w...'!$C$82:$J$137,'03_MUŽI - Rekonštrukcia w...'!$C$143:$J$514</definedName>
    <definedName name="_xlnm.Print_Titles" localSheetId="1">'03_MUŽI - Rekonštrukcia w...'!$157:$157</definedName>
    <definedName name="_xlnm._FilterDatabase" localSheetId="2" hidden="1">'04_ŽENY - Rekonštrukcia w...'!$C$157:$K$514</definedName>
    <definedName name="_xlnm.Print_Area" localSheetId="2">'04_ŽENY - Rekonštrukcia w...'!$C$4:$J$76,'04_ŽENY - Rekonštrukcia w...'!$C$82:$J$137,'04_ŽENY - Rekonštrukcia w...'!$C$143:$J$514</definedName>
    <definedName name="_xlnm.Print_Titles" localSheetId="2">'04_ŽENY - Rekonštrukcia w...'!$157:$157</definedName>
    <definedName name="_xlnm._FilterDatabase" localSheetId="3" hidden="1">'05_UPRAT - Rekonštrukcia ...'!$C$152:$K$400</definedName>
    <definedName name="_xlnm.Print_Area" localSheetId="3">'05_UPRAT - Rekonštrukcia ...'!$C$4:$J$76,'05_UPRAT - Rekonštrukcia ...'!$C$82:$J$132,'05_UPRAT - Rekonštrukcia ...'!$C$138:$J$400</definedName>
    <definedName name="_xlnm.Print_Titles" localSheetId="3">'05_UPRAT - Rekonštrukcia ...'!$152:$152</definedName>
    <definedName name="_xlnm._FilterDatabase" localSheetId="4" hidden="1">'06_CHODBA - Rekonštrukcia...'!$C$148:$K$310</definedName>
    <definedName name="_xlnm.Print_Area" localSheetId="4">'06_CHODBA - Rekonštrukcia...'!$C$4:$J$76,'06_CHODBA - Rekonštrukcia...'!$C$82:$J$128,'06_CHODBA - Rekonštrukcia...'!$C$134:$J$310</definedName>
    <definedName name="_xlnm.Print_Titles" localSheetId="4">'06_CHODBA - Rekonštrukcia...'!$148:$148</definedName>
    <definedName name="_xlnm.Print_Area" localSheetId="5">'Zoznam figúr'!$C$4:$G$749</definedName>
    <definedName name="_xlnm.Print_Titles" localSheetId="5">'Zoznam figúr'!$9:$9</definedName>
  </definedNames>
  <calcPr/>
</workbook>
</file>

<file path=xl/calcChain.xml><?xml version="1.0" encoding="utf-8"?>
<calcChain xmlns="http://schemas.openxmlformats.org/spreadsheetml/2006/main">
  <c i="6" l="1" r="D7"/>
  <c i="5" r="J41"/>
  <c r="J40"/>
  <c i="1" r="AY99"/>
  <c i="5" r="J39"/>
  <c i="1" r="AX99"/>
  <c i="5" r="BI310"/>
  <c r="BH310"/>
  <c r="BG310"/>
  <c r="BE310"/>
  <c r="BK310"/>
  <c r="J310"/>
  <c r="BF310"/>
  <c r="BI309"/>
  <c r="BH309"/>
  <c r="BG309"/>
  <c r="BE309"/>
  <c r="BK309"/>
  <c r="J309"/>
  <c r="BF309"/>
  <c r="BI308"/>
  <c r="BH308"/>
  <c r="BG308"/>
  <c r="BE308"/>
  <c r="BK308"/>
  <c r="J308"/>
  <c r="BF308"/>
  <c r="BI307"/>
  <c r="BH307"/>
  <c r="BG307"/>
  <c r="BE307"/>
  <c r="BK307"/>
  <c r="J307"/>
  <c r="BF307"/>
  <c r="BI306"/>
  <c r="BH306"/>
  <c r="BG306"/>
  <c r="BE306"/>
  <c r="BK306"/>
  <c r="J306"/>
  <c r="BF306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T292"/>
  <c r="R293"/>
  <c r="R292"/>
  <c r="P293"/>
  <c r="P292"/>
  <c r="BI289"/>
  <c r="BH289"/>
  <c r="BG289"/>
  <c r="BE289"/>
  <c r="T289"/>
  <c r="T288"/>
  <c r="R289"/>
  <c r="R288"/>
  <c r="P289"/>
  <c r="P288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78"/>
  <c r="BH278"/>
  <c r="BG278"/>
  <c r="BE278"/>
  <c r="T278"/>
  <c r="R278"/>
  <c r="P278"/>
  <c r="BI273"/>
  <c r="BH273"/>
  <c r="BG273"/>
  <c r="BE273"/>
  <c r="T273"/>
  <c r="R273"/>
  <c r="P273"/>
  <c r="BI270"/>
  <c r="BH270"/>
  <c r="BG270"/>
  <c r="BE270"/>
  <c r="T270"/>
  <c r="R270"/>
  <c r="P270"/>
  <c r="BI267"/>
  <c r="BH267"/>
  <c r="BG267"/>
  <c r="BE267"/>
  <c r="T267"/>
  <c r="R267"/>
  <c r="P267"/>
  <c r="BI265"/>
  <c r="BH265"/>
  <c r="BG265"/>
  <c r="BE265"/>
  <c r="T265"/>
  <c r="R265"/>
  <c r="P265"/>
  <c r="BI262"/>
  <c r="BH262"/>
  <c r="BG262"/>
  <c r="BE262"/>
  <c r="T262"/>
  <c r="R262"/>
  <c r="P262"/>
  <c r="BI256"/>
  <c r="BH256"/>
  <c r="BG256"/>
  <c r="BE256"/>
  <c r="T256"/>
  <c r="R256"/>
  <c r="P256"/>
  <c r="BI250"/>
  <c r="BH250"/>
  <c r="BG250"/>
  <c r="BE250"/>
  <c r="T250"/>
  <c r="T249"/>
  <c r="R250"/>
  <c r="R249"/>
  <c r="P250"/>
  <c r="P249"/>
  <c r="BI248"/>
  <c r="BH248"/>
  <c r="BG248"/>
  <c r="BE248"/>
  <c r="T248"/>
  <c r="R248"/>
  <c r="P248"/>
  <c r="BI246"/>
  <c r="BH246"/>
  <c r="BG246"/>
  <c r="BE246"/>
  <c r="T246"/>
  <c r="R246"/>
  <c r="P246"/>
  <c r="BI243"/>
  <c r="BH243"/>
  <c r="BG243"/>
  <c r="BE243"/>
  <c r="T243"/>
  <c r="R243"/>
  <c r="P243"/>
  <c r="BI241"/>
  <c r="BH241"/>
  <c r="BG241"/>
  <c r="BE241"/>
  <c r="T241"/>
  <c r="R241"/>
  <c r="P241"/>
  <c r="BI236"/>
  <c r="BH236"/>
  <c r="BG236"/>
  <c r="BE236"/>
  <c r="T236"/>
  <c r="R236"/>
  <c r="P236"/>
  <c r="BI234"/>
  <c r="BH234"/>
  <c r="BG234"/>
  <c r="BE234"/>
  <c r="T234"/>
  <c r="R234"/>
  <c r="P234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T207"/>
  <c r="R208"/>
  <c r="R207"/>
  <c r="P208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2"/>
  <c r="BH192"/>
  <c r="BG192"/>
  <c r="BE192"/>
  <c r="T192"/>
  <c r="R192"/>
  <c r="P192"/>
  <c r="BI187"/>
  <c r="BH187"/>
  <c r="BG187"/>
  <c r="BE187"/>
  <c r="T187"/>
  <c r="R187"/>
  <c r="P187"/>
  <c r="BI182"/>
  <c r="BH182"/>
  <c r="BG182"/>
  <c r="BE182"/>
  <c r="T182"/>
  <c r="R182"/>
  <c r="P182"/>
  <c r="BI178"/>
  <c r="BH178"/>
  <c r="BG178"/>
  <c r="BE178"/>
  <c r="T178"/>
  <c r="R178"/>
  <c r="P178"/>
  <c r="BI175"/>
  <c r="BH175"/>
  <c r="BG175"/>
  <c r="BE175"/>
  <c r="T175"/>
  <c r="R175"/>
  <c r="P175"/>
  <c r="BI173"/>
  <c r="BH173"/>
  <c r="BG173"/>
  <c r="BE173"/>
  <c r="T173"/>
  <c r="R173"/>
  <c r="P173"/>
  <c r="BI169"/>
  <c r="BH169"/>
  <c r="BG169"/>
  <c r="BE169"/>
  <c r="T169"/>
  <c r="R169"/>
  <c r="P169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2"/>
  <c r="BH152"/>
  <c r="BG152"/>
  <c r="BE152"/>
  <c r="T152"/>
  <c r="R152"/>
  <c r="P152"/>
  <c r="F145"/>
  <c r="F143"/>
  <c r="E141"/>
  <c r="BI126"/>
  <c r="BH126"/>
  <c r="BG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F93"/>
  <c r="F91"/>
  <c r="E89"/>
  <c r="J26"/>
  <c r="E26"/>
  <c r="J146"/>
  <c r="J25"/>
  <c r="J23"/>
  <c r="E23"/>
  <c r="J93"/>
  <c r="J22"/>
  <c r="J20"/>
  <c r="E20"/>
  <c r="F94"/>
  <c r="J19"/>
  <c r="J14"/>
  <c r="J143"/>
  <c r="E7"/>
  <c r="E137"/>
  <c i="4" r="J41"/>
  <c r="J40"/>
  <c i="1" r="AY98"/>
  <c i="4" r="J39"/>
  <c i="1" r="AX98"/>
  <c i="4" r="BI400"/>
  <c r="BH400"/>
  <c r="BG400"/>
  <c r="BE400"/>
  <c r="BK400"/>
  <c r="J400"/>
  <c r="BF400"/>
  <c r="BI399"/>
  <c r="BH399"/>
  <c r="BG399"/>
  <c r="BE399"/>
  <c r="BK399"/>
  <c r="J399"/>
  <c r="BF399"/>
  <c r="BI398"/>
  <c r="BH398"/>
  <c r="BG398"/>
  <c r="BE398"/>
  <c r="BK398"/>
  <c r="J398"/>
  <c r="BF398"/>
  <c r="BI397"/>
  <c r="BH397"/>
  <c r="BG397"/>
  <c r="BE397"/>
  <c r="BK397"/>
  <c r="J397"/>
  <c r="BF397"/>
  <c r="BI396"/>
  <c r="BH396"/>
  <c r="BG396"/>
  <c r="BE396"/>
  <c r="BK396"/>
  <c r="J396"/>
  <c r="BF396"/>
  <c r="BI394"/>
  <c r="BH394"/>
  <c r="BG394"/>
  <c r="BE394"/>
  <c r="T394"/>
  <c r="R394"/>
  <c r="P394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6"/>
  <c r="BH386"/>
  <c r="BG386"/>
  <c r="BE386"/>
  <c r="T386"/>
  <c r="R386"/>
  <c r="P386"/>
  <c r="BI385"/>
  <c r="BH385"/>
  <c r="BG385"/>
  <c r="BE385"/>
  <c r="T385"/>
  <c r="R385"/>
  <c r="P385"/>
  <c r="BI383"/>
  <c r="BH383"/>
  <c r="BG383"/>
  <c r="BE383"/>
  <c r="T383"/>
  <c r="T382"/>
  <c r="R383"/>
  <c r="R382"/>
  <c r="P383"/>
  <c r="P382"/>
  <c r="BI379"/>
  <c r="BH379"/>
  <c r="BG379"/>
  <c r="BE379"/>
  <c r="T379"/>
  <c r="T378"/>
  <c r="R379"/>
  <c r="R378"/>
  <c r="P379"/>
  <c r="P378"/>
  <c r="BI375"/>
  <c r="BH375"/>
  <c r="BG375"/>
  <c r="BE375"/>
  <c r="T375"/>
  <c r="R375"/>
  <c r="P375"/>
  <c r="BI374"/>
  <c r="BH374"/>
  <c r="BG374"/>
  <c r="BE374"/>
  <c r="T374"/>
  <c r="R374"/>
  <c r="P374"/>
  <c r="BI372"/>
  <c r="BH372"/>
  <c r="BG372"/>
  <c r="BE372"/>
  <c r="T372"/>
  <c r="R372"/>
  <c r="P372"/>
  <c r="BI371"/>
  <c r="BH371"/>
  <c r="BG371"/>
  <c r="BE371"/>
  <c r="T371"/>
  <c r="R371"/>
  <c r="P371"/>
  <c r="BI368"/>
  <c r="BH368"/>
  <c r="BG368"/>
  <c r="BE368"/>
  <c r="T368"/>
  <c r="R368"/>
  <c r="P368"/>
  <c r="BI363"/>
  <c r="BH363"/>
  <c r="BG363"/>
  <c r="BE363"/>
  <c r="T363"/>
  <c r="R363"/>
  <c r="P363"/>
  <c r="BI360"/>
  <c r="BH360"/>
  <c r="BG360"/>
  <c r="BE360"/>
  <c r="T360"/>
  <c r="R360"/>
  <c r="P360"/>
  <c r="BI357"/>
  <c r="BH357"/>
  <c r="BG357"/>
  <c r="BE357"/>
  <c r="T357"/>
  <c r="R357"/>
  <c r="P357"/>
  <c r="BI355"/>
  <c r="BH355"/>
  <c r="BG355"/>
  <c r="BE355"/>
  <c r="T355"/>
  <c r="R355"/>
  <c r="P355"/>
  <c r="BI352"/>
  <c r="BH352"/>
  <c r="BG352"/>
  <c r="BE352"/>
  <c r="T352"/>
  <c r="R352"/>
  <c r="P352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39"/>
  <c r="BH339"/>
  <c r="BG339"/>
  <c r="BE339"/>
  <c r="T339"/>
  <c r="R339"/>
  <c r="P339"/>
  <c r="BI337"/>
  <c r="BH337"/>
  <c r="BG337"/>
  <c r="BE337"/>
  <c r="T337"/>
  <c r="R337"/>
  <c r="P337"/>
  <c r="BI334"/>
  <c r="BH334"/>
  <c r="BG334"/>
  <c r="BE334"/>
  <c r="T334"/>
  <c r="R334"/>
  <c r="P334"/>
  <c r="BI332"/>
  <c r="BH332"/>
  <c r="BG332"/>
  <c r="BE332"/>
  <c r="T332"/>
  <c r="R332"/>
  <c r="P332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19"/>
  <c r="BH319"/>
  <c r="BG319"/>
  <c r="BE319"/>
  <c r="T319"/>
  <c r="R319"/>
  <c r="P319"/>
  <c r="BI317"/>
  <c r="BH317"/>
  <c r="BG317"/>
  <c r="BE317"/>
  <c r="T317"/>
  <c r="R317"/>
  <c r="P317"/>
  <c r="BI314"/>
  <c r="BH314"/>
  <c r="BG314"/>
  <c r="BE314"/>
  <c r="T314"/>
  <c r="R314"/>
  <c r="P314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2"/>
  <c r="BH292"/>
  <c r="BG292"/>
  <c r="BE292"/>
  <c r="T292"/>
  <c r="R292"/>
  <c r="P292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80"/>
  <c r="BH280"/>
  <c r="BG280"/>
  <c r="BE280"/>
  <c r="T280"/>
  <c r="R280"/>
  <c r="P280"/>
  <c r="BI279"/>
  <c r="BH279"/>
  <c r="BG279"/>
  <c r="BE279"/>
  <c r="T279"/>
  <c r="R279"/>
  <c r="P279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T228"/>
  <c r="R229"/>
  <c r="R228"/>
  <c r="P229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3"/>
  <c r="BH213"/>
  <c r="BG213"/>
  <c r="BE213"/>
  <c r="T213"/>
  <c r="R213"/>
  <c r="P213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197"/>
  <c r="BH197"/>
  <c r="BG197"/>
  <c r="BE197"/>
  <c r="T197"/>
  <c r="R197"/>
  <c r="P197"/>
  <c r="BI193"/>
  <c r="BH193"/>
  <c r="BG193"/>
  <c r="BE193"/>
  <c r="T193"/>
  <c r="R193"/>
  <c r="P193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3"/>
  <c r="BH183"/>
  <c r="BG183"/>
  <c r="BE183"/>
  <c r="T183"/>
  <c r="R183"/>
  <c r="P183"/>
  <c r="BI179"/>
  <c r="BH179"/>
  <c r="BG179"/>
  <c r="BE179"/>
  <c r="T179"/>
  <c r="R179"/>
  <c r="P179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R156"/>
  <c r="P156"/>
  <c r="F149"/>
  <c r="F147"/>
  <c r="E145"/>
  <c r="BI130"/>
  <c r="BH130"/>
  <c r="BG130"/>
  <c r="BE130"/>
  <c r="BI129"/>
  <c r="BH129"/>
  <c r="BG129"/>
  <c r="BF129"/>
  <c r="BE129"/>
  <c r="BI128"/>
  <c r="BH128"/>
  <c r="BG128"/>
  <c r="BF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F93"/>
  <c r="F91"/>
  <c r="E89"/>
  <c r="J26"/>
  <c r="E26"/>
  <c r="J150"/>
  <c r="J25"/>
  <c r="J23"/>
  <c r="E23"/>
  <c r="J149"/>
  <c r="J22"/>
  <c r="J20"/>
  <c r="E20"/>
  <c r="F150"/>
  <c r="J19"/>
  <c r="J14"/>
  <c r="J91"/>
  <c r="E7"/>
  <c r="E141"/>
  <c i="3" r="P496"/>
  <c r="J41"/>
  <c r="J40"/>
  <c i="1" r="AY97"/>
  <c i="3" r="J39"/>
  <c i="1" r="AX97"/>
  <c i="3" r="BI514"/>
  <c r="BH514"/>
  <c r="BG514"/>
  <c r="BE514"/>
  <c r="BK514"/>
  <c r="J514"/>
  <c r="BF514"/>
  <c r="BI513"/>
  <c r="BH513"/>
  <c r="BG513"/>
  <c r="BE513"/>
  <c r="BK513"/>
  <c r="J513"/>
  <c r="BF513"/>
  <c r="BI512"/>
  <c r="BH512"/>
  <c r="BG512"/>
  <c r="BE512"/>
  <c r="BK512"/>
  <c r="J512"/>
  <c r="BF512"/>
  <c r="BI511"/>
  <c r="BH511"/>
  <c r="BG511"/>
  <c r="BE511"/>
  <c r="BK511"/>
  <c r="J511"/>
  <c r="BF511"/>
  <c r="BI510"/>
  <c r="BH510"/>
  <c r="BG510"/>
  <c r="BE510"/>
  <c r="BK510"/>
  <c r="J510"/>
  <c r="BF510"/>
  <c r="BI508"/>
  <c r="BH508"/>
  <c r="BG508"/>
  <c r="BE508"/>
  <c r="T508"/>
  <c r="R508"/>
  <c r="P508"/>
  <c r="BI507"/>
  <c r="BH507"/>
  <c r="BG507"/>
  <c r="BE507"/>
  <c r="T507"/>
  <c r="R507"/>
  <c r="P507"/>
  <c r="BI505"/>
  <c r="BH505"/>
  <c r="BG505"/>
  <c r="BE505"/>
  <c r="T505"/>
  <c r="R505"/>
  <c r="P505"/>
  <c r="BI503"/>
  <c r="BH503"/>
  <c r="BG503"/>
  <c r="BE503"/>
  <c r="T503"/>
  <c r="R503"/>
  <c r="P503"/>
  <c r="BI500"/>
  <c r="BH500"/>
  <c r="BG500"/>
  <c r="BE500"/>
  <c r="T500"/>
  <c r="R500"/>
  <c r="P500"/>
  <c r="BI499"/>
  <c r="BH499"/>
  <c r="BG499"/>
  <c r="BE499"/>
  <c r="T499"/>
  <c r="R499"/>
  <c r="P499"/>
  <c r="BI497"/>
  <c r="BH497"/>
  <c r="BG497"/>
  <c r="BE497"/>
  <c r="T497"/>
  <c r="T496"/>
  <c r="R497"/>
  <c r="R496"/>
  <c r="P497"/>
  <c r="BI493"/>
  <c r="BH493"/>
  <c r="BG493"/>
  <c r="BE493"/>
  <c r="T493"/>
  <c r="T492"/>
  <c r="R493"/>
  <c r="R492"/>
  <c r="P493"/>
  <c r="P492"/>
  <c r="BI488"/>
  <c r="BH488"/>
  <c r="BG488"/>
  <c r="BE488"/>
  <c r="T488"/>
  <c r="R488"/>
  <c r="P488"/>
  <c r="BI487"/>
  <c r="BH487"/>
  <c r="BG487"/>
  <c r="BE487"/>
  <c r="T487"/>
  <c r="R487"/>
  <c r="P487"/>
  <c r="BI485"/>
  <c r="BH485"/>
  <c r="BG485"/>
  <c r="BE485"/>
  <c r="T485"/>
  <c r="R485"/>
  <c r="P485"/>
  <c r="BI484"/>
  <c r="BH484"/>
  <c r="BG484"/>
  <c r="BE484"/>
  <c r="T484"/>
  <c r="R484"/>
  <c r="P484"/>
  <c r="BI480"/>
  <c r="BH480"/>
  <c r="BG480"/>
  <c r="BE480"/>
  <c r="T480"/>
  <c r="R480"/>
  <c r="P480"/>
  <c r="BI475"/>
  <c r="BH475"/>
  <c r="BG475"/>
  <c r="BE475"/>
  <c r="T475"/>
  <c r="R475"/>
  <c r="P475"/>
  <c r="BI472"/>
  <c r="BH472"/>
  <c r="BG472"/>
  <c r="BE472"/>
  <c r="T472"/>
  <c r="R472"/>
  <c r="P472"/>
  <c r="BI469"/>
  <c r="BH469"/>
  <c r="BG469"/>
  <c r="BE469"/>
  <c r="T469"/>
  <c r="R469"/>
  <c r="P469"/>
  <c r="BI467"/>
  <c r="BH467"/>
  <c r="BG467"/>
  <c r="BE467"/>
  <c r="T467"/>
  <c r="R467"/>
  <c r="P467"/>
  <c r="BI464"/>
  <c r="BH464"/>
  <c r="BG464"/>
  <c r="BE464"/>
  <c r="T464"/>
  <c r="R464"/>
  <c r="P464"/>
  <c r="BI458"/>
  <c r="BH458"/>
  <c r="BG458"/>
  <c r="BE458"/>
  <c r="T458"/>
  <c r="R458"/>
  <c r="P458"/>
  <c r="BI454"/>
  <c r="BH454"/>
  <c r="BG454"/>
  <c r="BE454"/>
  <c r="T454"/>
  <c r="R454"/>
  <c r="P454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R444"/>
  <c r="P444"/>
  <c r="BI442"/>
  <c r="BH442"/>
  <c r="BG442"/>
  <c r="BE442"/>
  <c r="T442"/>
  <c r="R442"/>
  <c r="P442"/>
  <c r="BI439"/>
  <c r="BH439"/>
  <c r="BG439"/>
  <c r="BE439"/>
  <c r="T439"/>
  <c r="R439"/>
  <c r="P439"/>
  <c r="BI437"/>
  <c r="BH437"/>
  <c r="BG437"/>
  <c r="BE437"/>
  <c r="T437"/>
  <c r="R437"/>
  <c r="P437"/>
  <c r="BI434"/>
  <c r="BH434"/>
  <c r="BG434"/>
  <c r="BE434"/>
  <c r="T434"/>
  <c r="R434"/>
  <c r="P434"/>
  <c r="BI432"/>
  <c r="BH432"/>
  <c r="BG432"/>
  <c r="BE432"/>
  <c r="T432"/>
  <c r="R432"/>
  <c r="P432"/>
  <c r="BI429"/>
  <c r="BH429"/>
  <c r="BG429"/>
  <c r="BE429"/>
  <c r="T429"/>
  <c r="R429"/>
  <c r="P429"/>
  <c r="BI426"/>
  <c r="BH426"/>
  <c r="BG426"/>
  <c r="BE426"/>
  <c r="T426"/>
  <c r="R426"/>
  <c r="P426"/>
  <c r="BI425"/>
  <c r="BH425"/>
  <c r="BG425"/>
  <c r="BE425"/>
  <c r="T425"/>
  <c r="R425"/>
  <c r="P425"/>
  <c r="BI423"/>
  <c r="BH423"/>
  <c r="BG423"/>
  <c r="BE423"/>
  <c r="T423"/>
  <c r="R423"/>
  <c r="P423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399"/>
  <c r="BH399"/>
  <c r="BG399"/>
  <c r="BE399"/>
  <c r="T399"/>
  <c r="R399"/>
  <c r="P399"/>
  <c r="BI397"/>
  <c r="BH397"/>
  <c r="BG397"/>
  <c r="BE397"/>
  <c r="T397"/>
  <c r="R397"/>
  <c r="P397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8"/>
  <c r="BH388"/>
  <c r="BG388"/>
  <c r="BE388"/>
  <c r="T388"/>
  <c r="R388"/>
  <c r="P388"/>
  <c r="BI383"/>
  <c r="BH383"/>
  <c r="BG383"/>
  <c r="BE383"/>
  <c r="T383"/>
  <c r="R383"/>
  <c r="P383"/>
  <c r="BI380"/>
  <c r="BH380"/>
  <c r="BG380"/>
  <c r="BE380"/>
  <c r="T380"/>
  <c r="R380"/>
  <c r="P380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69"/>
  <c r="BH369"/>
  <c r="BG369"/>
  <c r="BE369"/>
  <c r="T369"/>
  <c r="R369"/>
  <c r="P369"/>
  <c r="BI368"/>
  <c r="BH368"/>
  <c r="BG368"/>
  <c r="BE368"/>
  <c r="T368"/>
  <c r="R368"/>
  <c r="P368"/>
  <c r="BI365"/>
  <c r="BH365"/>
  <c r="BG365"/>
  <c r="BE365"/>
  <c r="T365"/>
  <c r="R365"/>
  <c r="P365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7"/>
  <c r="BH357"/>
  <c r="BG357"/>
  <c r="BE357"/>
  <c r="T357"/>
  <c r="R357"/>
  <c r="P357"/>
  <c r="BI354"/>
  <c r="BH354"/>
  <c r="BG354"/>
  <c r="BE354"/>
  <c r="T354"/>
  <c r="R354"/>
  <c r="P354"/>
  <c r="BI351"/>
  <c r="BH351"/>
  <c r="BG351"/>
  <c r="BE351"/>
  <c r="T351"/>
  <c r="R351"/>
  <c r="P351"/>
  <c r="BI350"/>
  <c r="BH350"/>
  <c r="BG350"/>
  <c r="BE350"/>
  <c r="T350"/>
  <c r="R350"/>
  <c r="P350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R344"/>
  <c r="P344"/>
  <c r="BI341"/>
  <c r="BH341"/>
  <c r="BG341"/>
  <c r="BE341"/>
  <c r="T341"/>
  <c r="R341"/>
  <c r="P341"/>
  <c r="BI338"/>
  <c r="BH338"/>
  <c r="BG338"/>
  <c r="BE338"/>
  <c r="T338"/>
  <c r="R338"/>
  <c r="P338"/>
  <c r="BI337"/>
  <c r="BH337"/>
  <c r="BG337"/>
  <c r="BE337"/>
  <c r="T337"/>
  <c r="R337"/>
  <c r="P337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29"/>
  <c r="BH329"/>
  <c r="BG329"/>
  <c r="BE329"/>
  <c r="T329"/>
  <c r="R329"/>
  <c r="P329"/>
  <c r="BI328"/>
  <c r="BH328"/>
  <c r="BG328"/>
  <c r="BE328"/>
  <c r="T328"/>
  <c r="R328"/>
  <c r="P328"/>
  <c r="BI326"/>
  <c r="BH326"/>
  <c r="BG326"/>
  <c r="BE326"/>
  <c r="T326"/>
  <c r="R326"/>
  <c r="P326"/>
  <c r="BI322"/>
  <c r="BH322"/>
  <c r="BG322"/>
  <c r="BE322"/>
  <c r="T322"/>
  <c r="R322"/>
  <c r="P322"/>
  <c r="BI320"/>
  <c r="BH320"/>
  <c r="BG320"/>
  <c r="BE320"/>
  <c r="T320"/>
  <c r="R320"/>
  <c r="P320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7"/>
  <c r="BH307"/>
  <c r="BG307"/>
  <c r="BE307"/>
  <c r="T307"/>
  <c r="R307"/>
  <c r="P307"/>
  <c r="BI306"/>
  <c r="BH306"/>
  <c r="BG306"/>
  <c r="BE306"/>
  <c r="T306"/>
  <c r="R306"/>
  <c r="P306"/>
  <c r="BI303"/>
  <c r="BH303"/>
  <c r="BG303"/>
  <c r="BE303"/>
  <c r="T303"/>
  <c r="R303"/>
  <c r="P303"/>
  <c r="BI302"/>
  <c r="BH302"/>
  <c r="BG302"/>
  <c r="BE302"/>
  <c r="T302"/>
  <c r="R302"/>
  <c r="P302"/>
  <c r="BI299"/>
  <c r="BH299"/>
  <c r="BG299"/>
  <c r="BE299"/>
  <c r="T299"/>
  <c r="R299"/>
  <c r="P299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T246"/>
  <c r="R247"/>
  <c r="R246"/>
  <c r="P247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0"/>
  <c r="BH230"/>
  <c r="BG230"/>
  <c r="BE230"/>
  <c r="T230"/>
  <c r="R230"/>
  <c r="P230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R218"/>
  <c r="P218"/>
  <c r="BI215"/>
  <c r="BH215"/>
  <c r="BG215"/>
  <c r="BE215"/>
  <c r="T215"/>
  <c r="R215"/>
  <c r="P215"/>
  <c r="BI211"/>
  <c r="BH211"/>
  <c r="BG211"/>
  <c r="BE211"/>
  <c r="T211"/>
  <c r="R211"/>
  <c r="P211"/>
  <c r="BI205"/>
  <c r="BH205"/>
  <c r="BG205"/>
  <c r="BE205"/>
  <c r="T205"/>
  <c r="R205"/>
  <c r="P205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8"/>
  <c r="BH168"/>
  <c r="BG168"/>
  <c r="BE168"/>
  <c r="T168"/>
  <c r="R168"/>
  <c r="P168"/>
  <c r="BI165"/>
  <c r="BH165"/>
  <c r="BG165"/>
  <c r="BE165"/>
  <c r="T165"/>
  <c r="R165"/>
  <c r="P165"/>
  <c r="BI161"/>
  <c r="BH161"/>
  <c r="BG161"/>
  <c r="BE161"/>
  <c r="T161"/>
  <c r="R161"/>
  <c r="P161"/>
  <c r="F154"/>
  <c r="F152"/>
  <c r="E150"/>
  <c r="BI135"/>
  <c r="BH135"/>
  <c r="BG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BI130"/>
  <c r="BH130"/>
  <c r="BG130"/>
  <c r="BF130"/>
  <c r="BE130"/>
  <c r="F93"/>
  <c r="F91"/>
  <c r="E89"/>
  <c r="J26"/>
  <c r="E26"/>
  <c r="J94"/>
  <c r="J25"/>
  <c r="J23"/>
  <c r="E23"/>
  <c r="J154"/>
  <c r="J22"/>
  <c r="J20"/>
  <c r="E20"/>
  <c r="F155"/>
  <c r="J19"/>
  <c r="J14"/>
  <c r="J91"/>
  <c r="E7"/>
  <c r="E146"/>
  <c i="2" r="J41"/>
  <c r="J40"/>
  <c i="1" r="AY96"/>
  <c i="2" r="J39"/>
  <c i="1" r="AX96"/>
  <c i="2" r="BI514"/>
  <c r="BH514"/>
  <c r="BG514"/>
  <c r="BE514"/>
  <c r="BK514"/>
  <c r="J514"/>
  <c r="BF514"/>
  <c r="BI513"/>
  <c r="BH513"/>
  <c r="BG513"/>
  <c r="BE513"/>
  <c r="BK513"/>
  <c r="J513"/>
  <c r="BF513"/>
  <c r="BI512"/>
  <c r="BH512"/>
  <c r="BG512"/>
  <c r="BE512"/>
  <c r="BK512"/>
  <c r="J512"/>
  <c r="BF512"/>
  <c r="BI511"/>
  <c r="BH511"/>
  <c r="BG511"/>
  <c r="BE511"/>
  <c r="BK511"/>
  <c r="J511"/>
  <c r="BF511"/>
  <c r="BI510"/>
  <c r="BH510"/>
  <c r="BG510"/>
  <c r="BE510"/>
  <c r="BK510"/>
  <c r="J510"/>
  <c r="BF510"/>
  <c r="BI508"/>
  <c r="BH508"/>
  <c r="BG508"/>
  <c r="BE508"/>
  <c r="T508"/>
  <c r="R508"/>
  <c r="P508"/>
  <c r="BI507"/>
  <c r="BH507"/>
  <c r="BG507"/>
  <c r="BE507"/>
  <c r="T507"/>
  <c r="R507"/>
  <c r="P507"/>
  <c r="BI505"/>
  <c r="BH505"/>
  <c r="BG505"/>
  <c r="BE505"/>
  <c r="T505"/>
  <c r="R505"/>
  <c r="P505"/>
  <c r="BI503"/>
  <c r="BH503"/>
  <c r="BG503"/>
  <c r="BE503"/>
  <c r="T503"/>
  <c r="R503"/>
  <c r="P503"/>
  <c r="BI500"/>
  <c r="BH500"/>
  <c r="BG500"/>
  <c r="BE500"/>
  <c r="T500"/>
  <c r="R500"/>
  <c r="P500"/>
  <c r="BI499"/>
  <c r="BH499"/>
  <c r="BG499"/>
  <c r="BE499"/>
  <c r="T499"/>
  <c r="R499"/>
  <c r="P499"/>
  <c r="BI497"/>
  <c r="BH497"/>
  <c r="BG497"/>
  <c r="BE497"/>
  <c r="T497"/>
  <c r="T496"/>
  <c r="R497"/>
  <c r="R496"/>
  <c r="P497"/>
  <c r="P496"/>
  <c r="BI493"/>
  <c r="BH493"/>
  <c r="BG493"/>
  <c r="BE493"/>
  <c r="T493"/>
  <c r="T492"/>
  <c r="R493"/>
  <c r="R492"/>
  <c r="P493"/>
  <c r="P492"/>
  <c r="BI488"/>
  <c r="BH488"/>
  <c r="BG488"/>
  <c r="BE488"/>
  <c r="T488"/>
  <c r="R488"/>
  <c r="P488"/>
  <c r="BI487"/>
  <c r="BH487"/>
  <c r="BG487"/>
  <c r="BE487"/>
  <c r="T487"/>
  <c r="R487"/>
  <c r="P487"/>
  <c r="BI485"/>
  <c r="BH485"/>
  <c r="BG485"/>
  <c r="BE485"/>
  <c r="T485"/>
  <c r="R485"/>
  <c r="P485"/>
  <c r="BI484"/>
  <c r="BH484"/>
  <c r="BG484"/>
  <c r="BE484"/>
  <c r="T484"/>
  <c r="R484"/>
  <c r="P484"/>
  <c r="BI480"/>
  <c r="BH480"/>
  <c r="BG480"/>
  <c r="BE480"/>
  <c r="T480"/>
  <c r="R480"/>
  <c r="P480"/>
  <c r="BI475"/>
  <c r="BH475"/>
  <c r="BG475"/>
  <c r="BE475"/>
  <c r="T475"/>
  <c r="R475"/>
  <c r="P475"/>
  <c r="BI472"/>
  <c r="BH472"/>
  <c r="BG472"/>
  <c r="BE472"/>
  <c r="T472"/>
  <c r="R472"/>
  <c r="P472"/>
  <c r="BI469"/>
  <c r="BH469"/>
  <c r="BG469"/>
  <c r="BE469"/>
  <c r="T469"/>
  <c r="R469"/>
  <c r="P469"/>
  <c r="BI467"/>
  <c r="BH467"/>
  <c r="BG467"/>
  <c r="BE467"/>
  <c r="T467"/>
  <c r="R467"/>
  <c r="P467"/>
  <c r="BI464"/>
  <c r="BH464"/>
  <c r="BG464"/>
  <c r="BE464"/>
  <c r="T464"/>
  <c r="R464"/>
  <c r="P464"/>
  <c r="BI458"/>
  <c r="BH458"/>
  <c r="BG458"/>
  <c r="BE458"/>
  <c r="T458"/>
  <c r="R458"/>
  <c r="P458"/>
  <c r="BI454"/>
  <c r="BH454"/>
  <c r="BG454"/>
  <c r="BE454"/>
  <c r="T454"/>
  <c r="R454"/>
  <c r="P454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R444"/>
  <c r="P444"/>
  <c r="BI442"/>
  <c r="BH442"/>
  <c r="BG442"/>
  <c r="BE442"/>
  <c r="T442"/>
  <c r="R442"/>
  <c r="P442"/>
  <c r="BI439"/>
  <c r="BH439"/>
  <c r="BG439"/>
  <c r="BE439"/>
  <c r="T439"/>
  <c r="R439"/>
  <c r="P439"/>
  <c r="BI437"/>
  <c r="BH437"/>
  <c r="BG437"/>
  <c r="BE437"/>
  <c r="T437"/>
  <c r="R437"/>
  <c r="P437"/>
  <c r="BI434"/>
  <c r="BH434"/>
  <c r="BG434"/>
  <c r="BE434"/>
  <c r="T434"/>
  <c r="R434"/>
  <c r="P434"/>
  <c r="BI432"/>
  <c r="BH432"/>
  <c r="BG432"/>
  <c r="BE432"/>
  <c r="T432"/>
  <c r="R432"/>
  <c r="P432"/>
  <c r="BI429"/>
  <c r="BH429"/>
  <c r="BG429"/>
  <c r="BE429"/>
  <c r="T429"/>
  <c r="R429"/>
  <c r="P429"/>
  <c r="BI426"/>
  <c r="BH426"/>
  <c r="BG426"/>
  <c r="BE426"/>
  <c r="T426"/>
  <c r="R426"/>
  <c r="P426"/>
  <c r="BI425"/>
  <c r="BH425"/>
  <c r="BG425"/>
  <c r="BE425"/>
  <c r="T425"/>
  <c r="R425"/>
  <c r="P425"/>
  <c r="BI423"/>
  <c r="BH423"/>
  <c r="BG423"/>
  <c r="BE423"/>
  <c r="T423"/>
  <c r="R423"/>
  <c r="P423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0"/>
  <c r="BH400"/>
  <c r="BG400"/>
  <c r="BE400"/>
  <c r="T400"/>
  <c r="R400"/>
  <c r="P400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4"/>
  <c r="BH384"/>
  <c r="BG384"/>
  <c r="BE384"/>
  <c r="T384"/>
  <c r="R384"/>
  <c r="P384"/>
  <c r="BI381"/>
  <c r="BH381"/>
  <c r="BG381"/>
  <c r="BE381"/>
  <c r="T381"/>
  <c r="R381"/>
  <c r="P381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0"/>
  <c r="BH370"/>
  <c r="BG370"/>
  <c r="BE370"/>
  <c r="T370"/>
  <c r="R370"/>
  <c r="P370"/>
  <c r="BI369"/>
  <c r="BH369"/>
  <c r="BG369"/>
  <c r="BE369"/>
  <c r="T369"/>
  <c r="R369"/>
  <c r="P369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59"/>
  <c r="BH359"/>
  <c r="BG359"/>
  <c r="BE359"/>
  <c r="T359"/>
  <c r="R359"/>
  <c r="P359"/>
  <c r="BI358"/>
  <c r="BH358"/>
  <c r="BG358"/>
  <c r="BE358"/>
  <c r="T358"/>
  <c r="R358"/>
  <c r="P358"/>
  <c r="BI355"/>
  <c r="BH355"/>
  <c r="BG355"/>
  <c r="BE355"/>
  <c r="T355"/>
  <c r="R355"/>
  <c r="P355"/>
  <c r="BI352"/>
  <c r="BH352"/>
  <c r="BG352"/>
  <c r="BE352"/>
  <c r="T352"/>
  <c r="R352"/>
  <c r="P352"/>
  <c r="BI351"/>
  <c r="BH351"/>
  <c r="BG351"/>
  <c r="BE351"/>
  <c r="T351"/>
  <c r="R351"/>
  <c r="P351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3"/>
  <c r="BH333"/>
  <c r="BG333"/>
  <c r="BE333"/>
  <c r="T333"/>
  <c r="R333"/>
  <c r="P333"/>
  <c r="BI332"/>
  <c r="BH332"/>
  <c r="BG332"/>
  <c r="BE332"/>
  <c r="T332"/>
  <c r="R332"/>
  <c r="P332"/>
  <c r="BI330"/>
  <c r="BH330"/>
  <c r="BG330"/>
  <c r="BE330"/>
  <c r="T330"/>
  <c r="R330"/>
  <c r="P330"/>
  <c r="BI327"/>
  <c r="BH327"/>
  <c r="BG327"/>
  <c r="BE327"/>
  <c r="T327"/>
  <c r="R327"/>
  <c r="P327"/>
  <c r="BI325"/>
  <c r="BH325"/>
  <c r="BG325"/>
  <c r="BE325"/>
  <c r="T325"/>
  <c r="R325"/>
  <c r="P325"/>
  <c r="BI322"/>
  <c r="BH322"/>
  <c r="BG322"/>
  <c r="BE322"/>
  <c r="T322"/>
  <c r="R322"/>
  <c r="P322"/>
  <c r="BI321"/>
  <c r="BH321"/>
  <c r="BG321"/>
  <c r="BE321"/>
  <c r="T321"/>
  <c r="R321"/>
  <c r="P321"/>
  <c r="BI318"/>
  <c r="BH318"/>
  <c r="BG318"/>
  <c r="BE318"/>
  <c r="T318"/>
  <c r="R318"/>
  <c r="P318"/>
  <c r="BI317"/>
  <c r="BH317"/>
  <c r="BG317"/>
  <c r="BE317"/>
  <c r="T317"/>
  <c r="R317"/>
  <c r="P317"/>
  <c r="BI314"/>
  <c r="BH314"/>
  <c r="BG314"/>
  <c r="BE314"/>
  <c r="T314"/>
  <c r="R314"/>
  <c r="P314"/>
  <c r="BI313"/>
  <c r="BH313"/>
  <c r="BG313"/>
  <c r="BE313"/>
  <c r="T313"/>
  <c r="R313"/>
  <c r="P313"/>
  <c r="BI310"/>
  <c r="BH310"/>
  <c r="BG310"/>
  <c r="BE310"/>
  <c r="T310"/>
  <c r="R310"/>
  <c r="P310"/>
  <c r="BI309"/>
  <c r="BH309"/>
  <c r="BG309"/>
  <c r="BE309"/>
  <c r="T309"/>
  <c r="R309"/>
  <c r="P309"/>
  <c r="BI306"/>
  <c r="BH306"/>
  <c r="BG306"/>
  <c r="BE306"/>
  <c r="T306"/>
  <c r="R306"/>
  <c r="P306"/>
  <c r="BI305"/>
  <c r="BH305"/>
  <c r="BG305"/>
  <c r="BE305"/>
  <c r="T305"/>
  <c r="R305"/>
  <c r="P305"/>
  <c r="BI302"/>
  <c r="BH302"/>
  <c r="BG302"/>
  <c r="BE302"/>
  <c r="T302"/>
  <c r="R302"/>
  <c r="P302"/>
  <c r="BI301"/>
  <c r="BH301"/>
  <c r="BG301"/>
  <c r="BE301"/>
  <c r="T301"/>
  <c r="R301"/>
  <c r="P301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T246"/>
  <c r="R247"/>
  <c r="R246"/>
  <c r="P247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0"/>
  <c r="BH230"/>
  <c r="BG230"/>
  <c r="BE230"/>
  <c r="T230"/>
  <c r="R230"/>
  <c r="P230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R218"/>
  <c r="P218"/>
  <c r="BI215"/>
  <c r="BH215"/>
  <c r="BG215"/>
  <c r="BE215"/>
  <c r="T215"/>
  <c r="R215"/>
  <c r="P215"/>
  <c r="BI211"/>
  <c r="BH211"/>
  <c r="BG211"/>
  <c r="BE211"/>
  <c r="T211"/>
  <c r="R211"/>
  <c r="P211"/>
  <c r="BI205"/>
  <c r="BH205"/>
  <c r="BG205"/>
  <c r="BE205"/>
  <c r="T205"/>
  <c r="R205"/>
  <c r="P205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8"/>
  <c r="BH168"/>
  <c r="BG168"/>
  <c r="BE168"/>
  <c r="T168"/>
  <c r="R168"/>
  <c r="P168"/>
  <c r="BI165"/>
  <c r="BH165"/>
  <c r="BG165"/>
  <c r="BE165"/>
  <c r="T165"/>
  <c r="R165"/>
  <c r="P165"/>
  <c r="BI161"/>
  <c r="BH161"/>
  <c r="BG161"/>
  <c r="BE161"/>
  <c r="T161"/>
  <c r="R161"/>
  <c r="P161"/>
  <c r="F154"/>
  <c r="F152"/>
  <c r="E150"/>
  <c r="BI135"/>
  <c r="BH135"/>
  <c r="BG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BI130"/>
  <c r="BH130"/>
  <c r="BG130"/>
  <c r="BF130"/>
  <c r="BE130"/>
  <c r="F93"/>
  <c r="F91"/>
  <c r="E89"/>
  <c r="J26"/>
  <c r="E26"/>
  <c r="J155"/>
  <c r="J25"/>
  <c r="J23"/>
  <c r="E23"/>
  <c r="J154"/>
  <c r="J22"/>
  <c r="J20"/>
  <c r="E20"/>
  <c r="F94"/>
  <c r="J19"/>
  <c r="J14"/>
  <c r="J152"/>
  <c r="E7"/>
  <c r="E85"/>
  <c i="1"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L90"/>
  <c r="AM90"/>
  <c r="AM89"/>
  <c r="L89"/>
  <c r="AM87"/>
  <c r="L87"/>
  <c r="L85"/>
  <c r="L84"/>
  <c i="2" r="BK434"/>
  <c r="J393"/>
  <c r="BK338"/>
  <c r="J310"/>
  <c r="BK268"/>
  <c r="J188"/>
  <c r="J497"/>
  <c r="BK429"/>
  <c r="BK369"/>
  <c r="BK309"/>
  <c r="J273"/>
  <c r="BK191"/>
  <c r="J404"/>
  <c r="BK278"/>
  <c r="BK236"/>
  <c r="J458"/>
  <c r="BK404"/>
  <c r="J260"/>
  <c r="BK179"/>
  <c r="J487"/>
  <c r="J372"/>
  <c r="BK284"/>
  <c r="BK444"/>
  <c r="J369"/>
  <c r="BK301"/>
  <c r="J439"/>
  <c r="BK372"/>
  <c r="BK267"/>
  <c r="BK195"/>
  <c r="BK497"/>
  <c r="J444"/>
  <c r="J391"/>
  <c r="J352"/>
  <c r="J318"/>
  <c r="BK260"/>
  <c r="J195"/>
  <c i="3" r="BK451"/>
  <c r="J420"/>
  <c r="BK394"/>
  <c r="J373"/>
  <c r="J362"/>
  <c r="BK344"/>
  <c r="BK326"/>
  <c r="J310"/>
  <c r="J285"/>
  <c r="J273"/>
  <c r="BK240"/>
  <c r="BK195"/>
  <c r="J161"/>
  <c r="J402"/>
  <c r="BK316"/>
  <c r="J254"/>
  <c r="J198"/>
  <c r="BK437"/>
  <c r="J240"/>
  <c r="BK485"/>
  <c r="J335"/>
  <c r="BK310"/>
  <c r="J181"/>
  <c r="BK487"/>
  <c r="J454"/>
  <c r="BK362"/>
  <c r="J218"/>
  <c r="J426"/>
  <c r="J280"/>
  <c r="BK500"/>
  <c r="BK469"/>
  <c r="BK420"/>
  <c r="J392"/>
  <c r="J363"/>
  <c r="J337"/>
  <c r="J298"/>
  <c r="BK271"/>
  <c r="J260"/>
  <c r="J230"/>
  <c r="BK177"/>
  <c r="BK365"/>
  <c i="4" r="J391"/>
  <c r="BK219"/>
  <c r="BK308"/>
  <c r="J262"/>
  <c r="J226"/>
  <c r="J394"/>
  <c r="J327"/>
  <c r="J385"/>
  <c r="J329"/>
  <c r="BK305"/>
  <c r="J279"/>
  <c r="BK176"/>
  <c r="J375"/>
  <c r="J344"/>
  <c r="BK299"/>
  <c r="J267"/>
  <c r="J250"/>
  <c r="J219"/>
  <c r="BK183"/>
  <c r="BK374"/>
  <c r="J342"/>
  <c r="J308"/>
  <c r="J270"/>
  <c r="BK242"/>
  <c r="J174"/>
  <c r="J268"/>
  <c r="BK193"/>
  <c i="5" r="J223"/>
  <c r="J212"/>
  <c r="J169"/>
  <c r="BK236"/>
  <c r="J246"/>
  <c r="J227"/>
  <c r="BK214"/>
  <c r="BK169"/>
  <c r="BK159"/>
  <c r="J236"/>
  <c r="BK224"/>
  <c r="BK204"/>
  <c r="BK198"/>
  <c r="J304"/>
  <c r="J295"/>
  <c r="J281"/>
  <c r="BK265"/>
  <c r="BK173"/>
  <c r="BK304"/>
  <c r="BK289"/>
  <c r="BK262"/>
  <c r="J224"/>
  <c r="BK187"/>
  <c i="2" r="BK449"/>
  <c r="BK420"/>
  <c r="BK415"/>
  <c r="BK398"/>
  <c r="BK363"/>
  <c r="J355"/>
  <c r="J314"/>
  <c r="J301"/>
  <c r="BK270"/>
  <c r="J253"/>
  <c r="J201"/>
  <c r="J171"/>
  <c r="BK487"/>
  <c r="J442"/>
  <c r="BK413"/>
  <c r="J351"/>
  <c r="J327"/>
  <c r="J289"/>
  <c r="BK261"/>
  <c r="J193"/>
  <c r="BK410"/>
  <c r="J298"/>
  <c r="J280"/>
  <c r="J270"/>
  <c r="BK238"/>
  <c r="J493"/>
  <c r="J475"/>
  <c r="BK454"/>
  <c r="J423"/>
  <c r="BK409"/>
  <c r="J376"/>
  <c r="J305"/>
  <c r="J247"/>
  <c r="BK177"/>
  <c r="J508"/>
  <c r="BK467"/>
  <c r="J414"/>
  <c r="J330"/>
  <c r="J283"/>
  <c r="J447"/>
  <c r="J400"/>
  <c r="BK341"/>
  <c r="BK290"/>
  <c r="BK240"/>
  <c r="J413"/>
  <c r="BK391"/>
  <c r="J333"/>
  <c r="BK318"/>
  <c r="BK254"/>
  <c r="BK198"/>
  <c r="BK508"/>
  <c r="BK493"/>
  <c r="J472"/>
  <c r="J432"/>
  <c r="BK403"/>
  <c r="BK377"/>
  <c r="BK362"/>
  <c r="BK347"/>
  <c r="J321"/>
  <c r="BK298"/>
  <c r="J277"/>
  <c r="BK247"/>
  <c r="BK181"/>
  <c i="3" r="J508"/>
  <c r="BK426"/>
  <c r="J418"/>
  <c r="BK402"/>
  <c r="J378"/>
  <c r="J369"/>
  <c r="J361"/>
  <c r="J347"/>
  <c r="BK329"/>
  <c r="J320"/>
  <c r="J306"/>
  <c r="BK295"/>
  <c r="BK278"/>
  <c r="BK270"/>
  <c r="J250"/>
  <c r="BK224"/>
  <c r="J205"/>
  <c r="J177"/>
  <c r="BK508"/>
  <c r="BK422"/>
  <c r="J399"/>
  <c r="BK338"/>
  <c r="BK290"/>
  <c r="J261"/>
  <c r="BK260"/>
  <c r="J237"/>
  <c r="BK193"/>
  <c r="J464"/>
  <c r="BK292"/>
  <c r="J191"/>
  <c r="BK499"/>
  <c r="J451"/>
  <c r="BK372"/>
  <c r="J326"/>
  <c r="J313"/>
  <c r="J267"/>
  <c r="J500"/>
  <c r="BK484"/>
  <c r="J447"/>
  <c r="J376"/>
  <c r="BK360"/>
  <c r="BK215"/>
  <c r="J437"/>
  <c r="BK392"/>
  <c r="J269"/>
  <c r="J174"/>
  <c r="BK493"/>
  <c r="BK472"/>
  <c r="BK439"/>
  <c r="J415"/>
  <c r="BK399"/>
  <c r="J380"/>
  <c r="BK358"/>
  <c r="J346"/>
  <c r="J314"/>
  <c r="J295"/>
  <c r="BK273"/>
  <c r="BK261"/>
  <c r="J245"/>
  <c r="BK218"/>
  <c r="BK181"/>
  <c r="BK403"/>
  <c r="BK347"/>
  <c r="BK276"/>
  <c i="4" r="J371"/>
  <c r="BK218"/>
  <c r="BK312"/>
  <c r="BK289"/>
  <c r="BK259"/>
  <c r="BK229"/>
  <c r="BK220"/>
  <c r="J393"/>
  <c r="J339"/>
  <c r="J310"/>
  <c r="J379"/>
  <c r="J324"/>
  <c r="J389"/>
  <c r="J283"/>
  <c r="J272"/>
  <c r="J248"/>
  <c r="BK386"/>
  <c r="J368"/>
  <c r="J352"/>
  <c r="BK329"/>
  <c r="BK314"/>
  <c r="J288"/>
  <c r="BK270"/>
  <c r="J251"/>
  <c r="BK237"/>
  <c r="J218"/>
  <c r="J197"/>
  <c r="J166"/>
  <c r="BK368"/>
  <c r="BK339"/>
  <c r="J317"/>
  <c r="BK292"/>
  <c r="BK258"/>
  <c r="BK243"/>
  <c r="J208"/>
  <c r="J183"/>
  <c r="BK317"/>
  <c r="BK257"/>
  <c r="BK225"/>
  <c r="BK179"/>
  <c i="5" r="J229"/>
  <c r="J214"/>
  <c r="J205"/>
  <c r="J173"/>
  <c r="BK241"/>
  <c r="BK202"/>
  <c r="BK293"/>
  <c r="BK211"/>
  <c r="J220"/>
  <c r="J213"/>
  <c r="BK199"/>
  <c r="BK162"/>
  <c r="J241"/>
  <c r="BK228"/>
  <c r="J201"/>
  <c r="BK178"/>
  <c r="J164"/>
  <c r="BK296"/>
  <c r="BK285"/>
  <c r="BK270"/>
  <c r="BK250"/>
  <c r="J159"/>
  <c r="BK301"/>
  <c r="J284"/>
  <c r="BK273"/>
  <c r="BK256"/>
  <c r="BK208"/>
  <c i="2" r="J418"/>
  <c r="BK378"/>
  <c r="BK352"/>
  <c r="BK313"/>
  <c r="J278"/>
  <c r="BK221"/>
  <c r="J161"/>
  <c r="BK437"/>
  <c r="BK406"/>
  <c r="BK345"/>
  <c r="J302"/>
  <c r="BK263"/>
  <c r="BK193"/>
  <c r="J503"/>
  <c r="BK439"/>
  <c r="J379"/>
  <c r="BK302"/>
  <c r="J245"/>
  <c r="J449"/>
  <c r="BK292"/>
  <c r="J237"/>
  <c r="J469"/>
  <c r="BK422"/>
  <c r="J338"/>
  <c r="J198"/>
  <c r="BK499"/>
  <c r="J381"/>
  <c r="BK325"/>
  <c r="J406"/>
  <c r="BK337"/>
  <c r="J243"/>
  <c r="J398"/>
  <c r="BK355"/>
  <c r="J268"/>
  <c r="BK211"/>
  <c r="BK500"/>
  <c r="BK469"/>
  <c r="J405"/>
  <c r="BK370"/>
  <c r="J342"/>
  <c r="J292"/>
  <c r="J238"/>
  <c r="BK174"/>
  <c i="3" r="J434"/>
  <c r="BK410"/>
  <c r="J371"/>
  <c r="J358"/>
  <c r="J341"/>
  <c r="BK313"/>
  <c r="J299"/>
  <c r="J277"/>
  <c r="BK255"/>
  <c r="BK221"/>
  <c r="J193"/>
  <c r="BK165"/>
  <c r="BK418"/>
  <c r="BK375"/>
  <c r="J282"/>
  <c r="J238"/>
  <c r="BK184"/>
  <c r="BK383"/>
  <c r="BK237"/>
  <c r="J472"/>
  <c r="J334"/>
  <c r="BK311"/>
  <c r="J224"/>
  <c r="J493"/>
  <c r="J409"/>
  <c r="BK361"/>
  <c r="BK503"/>
  <c r="J394"/>
  <c r="J221"/>
  <c r="BK497"/>
  <c r="J467"/>
  <c r="J432"/>
  <c r="J410"/>
  <c r="J375"/>
  <c r="BK341"/>
  <c r="BK306"/>
  <c r="BK282"/>
  <c r="J255"/>
  <c r="BK201"/>
  <c r="BK434"/>
  <c r="J284"/>
  <c i="4" r="BK248"/>
  <c r="J202"/>
  <c r="BK296"/>
  <c r="J235"/>
  <c r="J222"/>
  <c r="BK346"/>
  <c r="BK288"/>
  <c r="J357"/>
  <c r="J160"/>
  <c r="J289"/>
  <c r="BK264"/>
  <c r="BK389"/>
  <c r="BK363"/>
  <c r="J325"/>
  <c r="J275"/>
  <c r="J258"/>
  <c r="BK226"/>
  <c r="BK202"/>
  <c r="BK160"/>
  <c r="J363"/>
  <c r="BK325"/>
  <c r="BK279"/>
  <c r="BK245"/>
  <c r="J205"/>
  <c r="BK169"/>
  <c r="BK286"/>
  <c r="J242"/>
  <c i="5" r="BK267"/>
  <c r="BK220"/>
  <c r="J198"/>
  <c r="J152"/>
  <c r="BK201"/>
  <c r="BK227"/>
  <c i="2" r="J464"/>
  <c r="J417"/>
  <c r="J403"/>
  <c r="J370"/>
  <c r="J359"/>
  <c r="J325"/>
  <c r="BK306"/>
  <c r="BK282"/>
  <c r="J261"/>
  <c r="J205"/>
  <c r="J507"/>
  <c r="BK484"/>
  <c r="J437"/>
  <c r="BK414"/>
  <c r="J378"/>
  <c r="J361"/>
  <c r="J339"/>
  <c r="J290"/>
  <c r="J267"/>
  <c r="BK224"/>
  <c r="J165"/>
  <c r="BK342"/>
  <c r="BK271"/>
  <c r="J255"/>
  <c i="1" r="AS95"/>
  <c i="2" r="BK253"/>
  <c r="J218"/>
  <c r="BK168"/>
  <c r="J484"/>
  <c r="J429"/>
  <c r="J362"/>
  <c r="BK327"/>
  <c r="BK255"/>
  <c r="J420"/>
  <c r="BK373"/>
  <c r="BK317"/>
  <c r="BK279"/>
  <c r="J174"/>
  <c r="BK395"/>
  <c r="J373"/>
  <c r="BK330"/>
  <c r="J269"/>
  <c r="J224"/>
  <c r="J191"/>
  <c r="J505"/>
  <c r="BK488"/>
  <c r="BK458"/>
  <c r="BK400"/>
  <c r="BK384"/>
  <c r="BK364"/>
  <c r="BK348"/>
  <c r="BK322"/>
  <c r="J309"/>
  <c r="BK280"/>
  <c r="J244"/>
  <c r="J211"/>
  <c r="BK171"/>
  <c i="3" r="J444"/>
  <c r="J425"/>
  <c r="BK414"/>
  <c r="BK397"/>
  <c r="BK376"/>
  <c r="J368"/>
  <c r="J357"/>
  <c r="BK346"/>
  <c r="BK334"/>
  <c r="J322"/>
  <c r="J307"/>
  <c r="J289"/>
  <c r="BK280"/>
  <c r="BK267"/>
  <c r="BK245"/>
  <c r="BK230"/>
  <c r="BK211"/>
  <c r="BK174"/>
  <c r="J487"/>
  <c r="BK409"/>
  <c r="J350"/>
  <c r="J311"/>
  <c r="BK253"/>
  <c r="J236"/>
  <c r="BK171"/>
  <c r="J316"/>
  <c r="BK289"/>
  <c r="J507"/>
  <c r="BK480"/>
  <c r="BK369"/>
  <c r="J333"/>
  <c r="J302"/>
  <c r="BK263"/>
  <c r="J497"/>
  <c r="BK475"/>
  <c r="J439"/>
  <c r="BK371"/>
  <c r="J303"/>
  <c r="J475"/>
  <c r="BK432"/>
  <c r="J351"/>
  <c r="BK247"/>
  <c r="J171"/>
  <c r="J480"/>
  <c r="BK454"/>
  <c r="BK429"/>
  <c r="J413"/>
  <c r="J390"/>
  <c r="BK377"/>
  <c r="BK357"/>
  <c r="BK333"/>
  <c r="BK307"/>
  <c r="J283"/>
  <c r="BK269"/>
  <c r="BK254"/>
  <c r="J244"/>
  <c r="J184"/>
  <c r="BK161"/>
  <c r="BK350"/>
  <c r="BK277"/>
  <c i="4" r="BK352"/>
  <c r="BK235"/>
  <c r="BK322"/>
  <c r="J293"/>
  <c r="J237"/>
  <c r="J227"/>
  <c r="J176"/>
  <c r="BK391"/>
  <c r="BK332"/>
  <c r="J286"/>
  <c r="J374"/>
  <c r="J255"/>
  <c r="BK319"/>
  <c r="J292"/>
  <c r="BK276"/>
  <c r="J249"/>
  <c r="BK393"/>
  <c r="BK371"/>
  <c r="BK357"/>
  <c r="BK337"/>
  <c r="J319"/>
  <c r="BK283"/>
  <c r="BK263"/>
  <c r="J257"/>
  <c r="J245"/>
  <c r="BK222"/>
  <c r="J188"/>
  <c r="J386"/>
  <c r="BK372"/>
  <c r="BK344"/>
  <c r="BK327"/>
  <c r="J312"/>
  <c r="BK293"/>
  <c r="J264"/>
  <c r="BK251"/>
  <c r="J213"/>
  <c r="J190"/>
  <c r="J156"/>
  <c r="BK272"/>
  <c r="BK250"/>
  <c r="BK188"/>
  <c i="5" r="J231"/>
  <c r="BK213"/>
  <c r="J202"/>
  <c r="J178"/>
  <c r="BK303"/>
  <c r="BK223"/>
  <c r="J182"/>
  <c r="J228"/>
  <c r="BK226"/>
  <c r="J206"/>
  <c r="BK164"/>
  <c r="BK243"/>
  <c r="J226"/>
  <c r="BK212"/>
  <c r="BK192"/>
  <c r="BK152"/>
  <c r="BK299"/>
  <c r="J293"/>
  <c r="J273"/>
  <c r="J262"/>
  <c r="J175"/>
  <c r="J296"/>
  <c r="BK281"/>
  <c r="J270"/>
  <c r="J250"/>
  <c r="BK219"/>
  <c r="BK182"/>
  <c i="2" r="BK426"/>
  <c r="J409"/>
  <c r="BK361"/>
  <c r="J317"/>
  <c r="BK283"/>
  <c r="BK243"/>
  <c r="BK505"/>
  <c r="BK475"/>
  <c r="BK418"/>
  <c r="J410"/>
  <c r="J364"/>
  <c r="J341"/>
  <c r="J306"/>
  <c r="J285"/>
  <c r="J263"/>
  <c r="BK230"/>
  <c r="BK188"/>
  <c r="J451"/>
  <c r="BK295"/>
  <c r="J279"/>
  <c r="BK269"/>
  <c r="BK245"/>
  <c r="BK184"/>
  <c r="J488"/>
  <c r="BK464"/>
  <c r="BK425"/>
  <c r="BK417"/>
  <c r="BK339"/>
  <c r="J313"/>
  <c r="BK250"/>
  <c r="BK215"/>
  <c r="BK165"/>
  <c r="BK503"/>
  <c r="BK472"/>
  <c r="J426"/>
  <c r="J377"/>
  <c r="BK332"/>
  <c r="BK285"/>
  <c r="BK244"/>
  <c r="J434"/>
  <c r="J374"/>
  <c r="BK351"/>
  <c r="BK310"/>
  <c r="BK241"/>
  <c r="J454"/>
  <c r="BK393"/>
  <c r="J384"/>
  <c r="J347"/>
  <c r="BK321"/>
  <c r="J271"/>
  <c r="J230"/>
  <c r="BK201"/>
  <c r="BK507"/>
  <c r="J499"/>
  <c r="BK480"/>
  <c r="BK451"/>
  <c r="J415"/>
  <c r="J395"/>
  <c r="BK381"/>
  <c r="BK366"/>
  <c r="BK358"/>
  <c r="BK333"/>
  <c r="BK314"/>
  <c r="J282"/>
  <c r="BK276"/>
  <c r="J250"/>
  <c r="J236"/>
  <c r="BK205"/>
  <c r="J179"/>
  <c i="3" r="J449"/>
  <c r="J422"/>
  <c r="BK415"/>
  <c r="J403"/>
  <c r="J388"/>
  <c r="J377"/>
  <c r="BK168"/>
  <c r="BK423"/>
  <c r="J411"/>
  <c r="BK390"/>
  <c r="J328"/>
  <c r="BK298"/>
  <c r="BK250"/>
  <c r="BK241"/>
  <c r="BK205"/>
  <c r="BK191"/>
  <c r="J168"/>
  <c r="J404"/>
  <c r="J290"/>
  <c r="BK238"/>
  <c r="BK505"/>
  <c r="J458"/>
  <c r="BK351"/>
  <c r="BK320"/>
  <c r="BK317"/>
  <c r="J278"/>
  <c r="J201"/>
  <c r="J505"/>
  <c r="BK488"/>
  <c r="BK467"/>
  <c r="BK444"/>
  <c r="J405"/>
  <c r="BK363"/>
  <c r="BK335"/>
  <c r="J253"/>
  <c r="J488"/>
  <c r="J442"/>
  <c r="J397"/>
  <c r="J354"/>
  <c r="BK268"/>
  <c r="BK198"/>
  <c r="J499"/>
  <c r="J485"/>
  <c r="BK458"/>
  <c r="BK442"/>
  <c r="J423"/>
  <c r="J414"/>
  <c r="BK411"/>
  <c r="J383"/>
  <c r="BK378"/>
  <c r="J365"/>
  <c r="BK354"/>
  <c r="J338"/>
  <c r="J329"/>
  <c r="BK303"/>
  <c r="J292"/>
  <c r="J276"/>
  <c r="J268"/>
  <c r="J247"/>
  <c r="J241"/>
  <c r="J211"/>
  <c r="J179"/>
  <c r="BK368"/>
  <c r="J360"/>
  <c r="BK283"/>
  <c i="4" r="BK394"/>
  <c r="J243"/>
  <c r="BK213"/>
  <c r="J314"/>
  <c r="J300"/>
  <c r="BK275"/>
  <c r="BK236"/>
  <c r="J232"/>
  <c r="BK223"/>
  <c r="BK174"/>
  <c r="J383"/>
  <c r="BK326"/>
  <c r="J323"/>
  <c r="BK262"/>
  <c r="BK375"/>
  <c r="J334"/>
  <c r="J186"/>
  <c r="BK156"/>
  <c r="J299"/>
  <c r="J280"/>
  <c r="BK273"/>
  <c r="J256"/>
  <c r="J229"/>
  <c r="BK163"/>
  <c r="J372"/>
  <c r="BK360"/>
  <c r="BK342"/>
  <c r="J326"/>
  <c r="BK310"/>
  <c r="BK280"/>
  <c r="BK268"/>
  <c r="J261"/>
  <c r="BK255"/>
  <c r="BK249"/>
  <c r="BK227"/>
  <c r="BK208"/>
  <c r="J169"/>
  <c r="BK383"/>
  <c r="J360"/>
  <c r="J337"/>
  <c r="BK324"/>
  <c r="J305"/>
  <c r="J259"/>
  <c r="J220"/>
  <c r="BK197"/>
  <c r="BK186"/>
  <c r="J322"/>
  <c r="J252"/>
  <c r="BK190"/>
  <c i="5" r="J234"/>
  <c r="J216"/>
  <c r="BK197"/>
  <c r="BK166"/>
  <c r="BK229"/>
  <c r="BK234"/>
  <c r="J289"/>
  <c r="BK216"/>
  <c r="BK205"/>
  <c r="J166"/>
  <c r="J282"/>
  <c r="BK222"/>
  <c r="J199"/>
  <c r="J197"/>
  <c r="J303"/>
  <c r="BK284"/>
  <c r="BK246"/>
  <c r="BK156"/>
  <c r="BK295"/>
  <c r="J278"/>
  <c r="J267"/>
  <c r="J248"/>
  <c r="BK206"/>
  <c i="2" r="BK423"/>
  <c r="BK411"/>
  <c r="J366"/>
  <c r="J358"/>
  <c r="J322"/>
  <c r="BK289"/>
  <c r="BK237"/>
  <c r="J184"/>
  <c r="J500"/>
  <c r="J467"/>
  <c r="J425"/>
  <c r="BK376"/>
  <c r="J345"/>
  <c r="J295"/>
  <c r="J276"/>
  <c r="J240"/>
  <c r="J181"/>
  <c r="BK374"/>
  <c r="J221"/>
  <c r="BK485"/>
  <c r="BK442"/>
  <c r="BK379"/>
  <c r="J337"/>
  <c r="J241"/>
  <c r="BK161"/>
  <c r="J480"/>
  <c r="J422"/>
  <c r="J348"/>
  <c r="J254"/>
  <c r="BK405"/>
  <c r="J363"/>
  <c r="J284"/>
  <c r="BK432"/>
  <c r="BK389"/>
  <c r="J332"/>
  <c r="BK277"/>
  <c r="J215"/>
  <c r="J177"/>
  <c r="J485"/>
  <c r="BK447"/>
  <c r="J411"/>
  <c r="J389"/>
  <c r="BK359"/>
  <c r="BK305"/>
  <c r="BK273"/>
  <c r="BK218"/>
  <c r="J168"/>
  <c i="3" r="J429"/>
  <c r="BK405"/>
  <c r="BK380"/>
  <c r="BK302"/>
  <c r="BK284"/>
  <c r="J263"/>
  <c r="BK244"/>
  <c r="J215"/>
  <c r="BK179"/>
  <c r="BK425"/>
  <c r="BK417"/>
  <c r="BK373"/>
  <c r="BK299"/>
  <c r="J271"/>
  <c r="J243"/>
  <c r="BK188"/>
  <c r="BK314"/>
  <c r="BK236"/>
  <c r="BK464"/>
  <c r="BK449"/>
  <c r="BK322"/>
  <c r="J279"/>
  <c r="BK507"/>
  <c r="J469"/>
  <c r="BK404"/>
  <c r="BK337"/>
  <c r="J195"/>
  <c r="BK413"/>
  <c r="BK279"/>
  <c r="J503"/>
  <c r="J484"/>
  <c r="BK447"/>
  <c r="J417"/>
  <c r="BK388"/>
  <c r="J372"/>
  <c r="J344"/>
  <c r="BK328"/>
  <c r="BK285"/>
  <c r="J270"/>
  <c r="BK243"/>
  <c r="J188"/>
  <c r="J165"/>
  <c r="J317"/>
  <c i="4" r="J236"/>
  <c r="BK205"/>
  <c r="J302"/>
  <c r="BK261"/>
  <c r="J225"/>
  <c r="BK172"/>
  <c r="BK334"/>
  <c r="J263"/>
  <c r="BK355"/>
  <c r="BK166"/>
  <c r="J296"/>
  <c r="BK267"/>
  <c r="J179"/>
  <c r="BK379"/>
  <c r="J355"/>
  <c r="J332"/>
  <c r="BK302"/>
  <c r="J276"/>
  <c r="BK252"/>
  <c r="J172"/>
  <c r="BK385"/>
  <c r="J346"/>
  <c r="BK323"/>
  <c r="BK300"/>
  <c r="BK256"/>
  <c r="BK232"/>
  <c r="J193"/>
  <c r="J163"/>
  <c r="J273"/>
  <c r="J223"/>
  <c i="5" r="J243"/>
  <c r="J222"/>
  <c r="J187"/>
  <c r="J156"/>
  <c r="J204"/>
  <c r="J285"/>
  <c r="J208"/>
  <c r="J211"/>
  <c r="J192"/>
  <c r="BK248"/>
  <c r="J219"/>
  <c r="BK175"/>
  <c r="J301"/>
  <c r="BK278"/>
  <c r="J256"/>
  <c r="J162"/>
  <c r="J299"/>
  <c r="BK282"/>
  <c r="J265"/>
  <c r="BK231"/>
  <c i="2" l="1" r="P160"/>
  <c r="BK187"/>
  <c r="J187"/>
  <c r="J101"/>
  <c r="P187"/>
  <c r="BK249"/>
  <c r="T291"/>
  <c r="R365"/>
  <c r="P380"/>
  <c r="BK392"/>
  <c r="J392"/>
  <c r="J113"/>
  <c r="T392"/>
  <c r="T419"/>
  <c r="T443"/>
  <c r="R450"/>
  <c r="P479"/>
  <c r="P478"/>
  <c r="T498"/>
  <c i="3" r="P192"/>
  <c r="T249"/>
  <c r="T262"/>
  <c r="T281"/>
  <c r="BK364"/>
  <c r="J364"/>
  <c r="J110"/>
  <c r="BK379"/>
  <c r="J379"/>
  <c r="J112"/>
  <c r="R391"/>
  <c r="P419"/>
  <c r="P443"/>
  <c r="BK457"/>
  <c r="J457"/>
  <c r="J119"/>
  <c r="P498"/>
  <c i="4" r="BK187"/>
  <c r="J187"/>
  <c r="J102"/>
  <c r="R231"/>
  <c r="BK260"/>
  <c r="J260"/>
  <c r="J107"/>
  <c r="R260"/>
  <c r="P301"/>
  <c r="BK328"/>
  <c r="J328"/>
  <c r="J112"/>
  <c r="R345"/>
  <c r="BK390"/>
  <c r="J390"/>
  <c r="J120"/>
  <c i="2" r="R160"/>
  <c r="T187"/>
  <c r="R249"/>
  <c r="R262"/>
  <c r="R281"/>
  <c r="R360"/>
  <c r="R375"/>
  <c r="P392"/>
  <c r="BK419"/>
  <c r="J419"/>
  <c r="J115"/>
  <c r="BK443"/>
  <c r="J443"/>
  <c r="J117"/>
  <c r="R457"/>
  <c r="T504"/>
  <c i="3" r="R192"/>
  <c r="P291"/>
  <c r="T359"/>
  <c r="R374"/>
  <c r="T398"/>
  <c r="P433"/>
  <c r="P450"/>
  <c r="R479"/>
  <c r="R478"/>
  <c r="BK504"/>
  <c r="J504"/>
  <c r="J125"/>
  <c i="4" r="T187"/>
  <c r="T231"/>
  <c r="T269"/>
  <c r="R311"/>
  <c r="R328"/>
  <c r="R338"/>
  <c r="T367"/>
  <c r="T366"/>
  <c r="P390"/>
  <c i="5" r="BK151"/>
  <c r="J151"/>
  <c r="J100"/>
  <c r="BK172"/>
  <c r="J172"/>
  <c r="J101"/>
  <c r="BK215"/>
  <c r="J215"/>
  <c r="J105"/>
  <c r="BK225"/>
  <c r="J225"/>
  <c r="J106"/>
  <c r="T225"/>
  <c r="P235"/>
  <c i="2" r="R192"/>
  <c r="P291"/>
  <c r="BK365"/>
  <c r="J365"/>
  <c r="J110"/>
  <c r="T375"/>
  <c r="T399"/>
  <c r="P433"/>
  <c r="P450"/>
  <c r="BK479"/>
  <c r="J479"/>
  <c r="J121"/>
  <c r="R504"/>
  <c i="3" r="BK509"/>
  <c r="J509"/>
  <c r="J126"/>
  <c i="4" r="P187"/>
  <c r="P244"/>
  <c r="T260"/>
  <c r="P311"/>
  <c r="T318"/>
  <c r="P345"/>
  <c r="T390"/>
  <c i="5" r="R151"/>
  <c r="T210"/>
  <c r="BK230"/>
  <c r="J230"/>
  <c r="J107"/>
  <c r="BK255"/>
  <c r="J255"/>
  <c r="J110"/>
  <c r="R277"/>
  <c r="R276"/>
  <c i="2" r="T160"/>
  <c r="R187"/>
  <c r="T249"/>
  <c r="T262"/>
  <c r="P281"/>
  <c r="P360"/>
  <c r="P375"/>
  <c r="R399"/>
  <c r="R433"/>
  <c r="P457"/>
  <c r="BK498"/>
  <c r="J498"/>
  <c r="J124"/>
  <c r="BK504"/>
  <c r="J504"/>
  <c r="J125"/>
  <c i="3" r="T160"/>
  <c r="R187"/>
  <c r="R249"/>
  <c r="R262"/>
  <c r="P281"/>
  <c r="P359"/>
  <c r="BK374"/>
  <c r="J374"/>
  <c r="J111"/>
  <c r="BK391"/>
  <c r="J391"/>
  <c r="J113"/>
  <c r="T391"/>
  <c r="T419"/>
  <c r="R443"/>
  <c r="T450"/>
  <c r="P504"/>
  <c i="4" r="BK155"/>
  <c r="J155"/>
  <c r="J100"/>
  <c r="R187"/>
  <c r="R244"/>
  <c r="R269"/>
  <c r="T301"/>
  <c r="BK318"/>
  <c r="J318"/>
  <c r="J111"/>
  <c r="T328"/>
  <c r="BK345"/>
  <c r="J345"/>
  <c r="J114"/>
  <c r="R367"/>
  <c r="R366"/>
  <c r="BK384"/>
  <c r="J384"/>
  <c r="J119"/>
  <c r="BK395"/>
  <c r="J395"/>
  <c r="J121"/>
  <c i="5" r="T172"/>
  <c r="T215"/>
  <c r="T230"/>
  <c r="P255"/>
  <c i="2" r="BK192"/>
  <c r="J192"/>
  <c r="J102"/>
  <c r="BK291"/>
  <c r="J291"/>
  <c r="J108"/>
  <c r="T360"/>
  <c r="BK375"/>
  <c r="J375"/>
  <c r="J111"/>
  <c r="R380"/>
  <c r="P399"/>
  <c r="BK433"/>
  <c r="J433"/>
  <c r="J116"/>
  <c r="R443"/>
  <c r="T450"/>
  <c r="R479"/>
  <c r="R478"/>
  <c r="R498"/>
  <c i="3" r="BK160"/>
  <c r="J160"/>
  <c r="J100"/>
  <c r="P160"/>
  <c r="BK187"/>
  <c r="J187"/>
  <c r="J101"/>
  <c r="P187"/>
  <c r="BK249"/>
  <c r="J249"/>
  <c r="J105"/>
  <c r="BK262"/>
  <c r="J262"/>
  <c r="J106"/>
  <c r="P262"/>
  <c r="BK281"/>
  <c r="J281"/>
  <c r="J107"/>
  <c r="R281"/>
  <c r="BK359"/>
  <c r="J359"/>
  <c r="J109"/>
  <c r="R359"/>
  <c r="P374"/>
  <c r="T379"/>
  <c r="BK398"/>
  <c r="J398"/>
  <c r="J114"/>
  <c r="R419"/>
  <c r="T433"/>
  <c r="T443"/>
  <c r="R450"/>
  <c r="BK479"/>
  <c r="T479"/>
  <c r="T478"/>
  <c r="BK498"/>
  <c r="J498"/>
  <c r="J124"/>
  <c r="R498"/>
  <c i="4" r="P155"/>
  <c r="P154"/>
  <c r="BK182"/>
  <c r="J182"/>
  <c r="J101"/>
  <c r="P182"/>
  <c r="BK231"/>
  <c r="BK244"/>
  <c r="J244"/>
  <c r="J106"/>
  <c r="P269"/>
  <c r="BK301"/>
  <c r="J301"/>
  <c r="J109"/>
  <c r="T311"/>
  <c r="R318"/>
  <c r="BK338"/>
  <c r="J338"/>
  <c r="J113"/>
  <c r="T338"/>
  <c r="BK367"/>
  <c r="P384"/>
  <c r="R390"/>
  <c i="5" r="T151"/>
  <c r="T150"/>
  <c r="R210"/>
  <c r="BK235"/>
  <c r="J235"/>
  <c r="J108"/>
  <c r="R255"/>
  <c r="P277"/>
  <c r="P276"/>
  <c r="P294"/>
  <c i="3" r="R160"/>
  <c r="R159"/>
  <c r="T187"/>
  <c r="P249"/>
  <c r="BK291"/>
  <c r="J291"/>
  <c r="J108"/>
  <c r="R364"/>
  <c r="P379"/>
  <c r="R398"/>
  <c r="R433"/>
  <c r="R457"/>
  <c r="P479"/>
  <c r="P478"/>
  <c r="T504"/>
  <c i="4" r="T155"/>
  <c r="R182"/>
  <c r="P231"/>
  <c r="BK269"/>
  <c r="J269"/>
  <c r="J108"/>
  <c r="BK311"/>
  <c r="J311"/>
  <c r="J110"/>
  <c r="P328"/>
  <c r="T345"/>
  <c r="T384"/>
  <c i="5" r="P172"/>
  <c r="BK210"/>
  <c r="J210"/>
  <c r="J104"/>
  <c r="R215"/>
  <c r="R225"/>
  <c r="P230"/>
  <c r="R235"/>
  <c r="T255"/>
  <c r="T277"/>
  <c r="T276"/>
  <c r="BK294"/>
  <c r="J294"/>
  <c r="J115"/>
  <c r="T294"/>
  <c r="P300"/>
  <c i="2" r="T192"/>
  <c r="T159"/>
  <c r="R291"/>
  <c r="T365"/>
  <c r="T380"/>
  <c r="R392"/>
  <c r="R419"/>
  <c r="P443"/>
  <c r="T457"/>
  <c r="BK509"/>
  <c r="J509"/>
  <c r="J126"/>
  <c i="3" r="BK192"/>
  <c r="J192"/>
  <c r="J102"/>
  <c r="R291"/>
  <c r="P364"/>
  <c r="R379"/>
  <c r="P398"/>
  <c r="BK433"/>
  <c r="J433"/>
  <c r="J116"/>
  <c r="BK450"/>
  <c r="J450"/>
  <c r="J118"/>
  <c r="T457"/>
  <c r="R504"/>
  <c i="5" r="R172"/>
  <c r="P215"/>
  <c r="R230"/>
  <c r="BK277"/>
  <c r="J277"/>
  <c r="J112"/>
  <c r="BK300"/>
  <c r="J300"/>
  <c r="J116"/>
  <c r="T300"/>
  <c i="2" r="BK160"/>
  <c r="J160"/>
  <c r="J100"/>
  <c r="P192"/>
  <c r="P249"/>
  <c r="BK262"/>
  <c r="J262"/>
  <c r="J106"/>
  <c r="P262"/>
  <c r="BK281"/>
  <c r="J281"/>
  <c r="J107"/>
  <c r="T281"/>
  <c r="BK360"/>
  <c r="J360"/>
  <c r="J109"/>
  <c r="P365"/>
  <c r="BK380"/>
  <c r="J380"/>
  <c r="J112"/>
  <c r="BK399"/>
  <c r="J399"/>
  <c r="J114"/>
  <c r="P419"/>
  <c r="T433"/>
  <c r="BK450"/>
  <c r="J450"/>
  <c r="J118"/>
  <c r="BK457"/>
  <c r="J457"/>
  <c r="J119"/>
  <c r="T479"/>
  <c r="T478"/>
  <c r="P498"/>
  <c r="P504"/>
  <c i="3" r="T192"/>
  <c r="T291"/>
  <c r="T364"/>
  <c r="T374"/>
  <c r="P391"/>
  <c r="BK419"/>
  <c r="J419"/>
  <c r="J115"/>
  <c r="BK443"/>
  <c r="J443"/>
  <c r="J117"/>
  <c r="P457"/>
  <c r="T498"/>
  <c i="4" r="R155"/>
  <c r="R154"/>
  <c r="T182"/>
  <c r="T244"/>
  <c r="P260"/>
  <c r="R301"/>
  <c r="P318"/>
  <c r="P338"/>
  <c r="P367"/>
  <c r="P366"/>
  <c r="R384"/>
  <c i="5" r="P151"/>
  <c r="P150"/>
  <c r="P149"/>
  <c i="1" r="AU99"/>
  <c i="5" r="P210"/>
  <c r="P209"/>
  <c r="P225"/>
  <c r="T235"/>
  <c r="R294"/>
  <c r="R300"/>
  <c r="BK305"/>
  <c r="J305"/>
  <c r="J117"/>
  <c i="3" r="BK496"/>
  <c r="J496"/>
  <c r="J123"/>
  <c i="4" r="BK382"/>
  <c r="J382"/>
  <c r="J118"/>
  <c i="2" r="BK492"/>
  <c r="J492"/>
  <c r="J122"/>
  <c r="BK496"/>
  <c r="J496"/>
  <c r="J123"/>
  <c i="3" r="BK246"/>
  <c r="J246"/>
  <c r="J103"/>
  <c i="5" r="BK288"/>
  <c r="J288"/>
  <c r="J113"/>
  <c i="2" r="BK246"/>
  <c r="J246"/>
  <c r="J103"/>
  <c i="3" r="BK492"/>
  <c r="J492"/>
  <c r="J122"/>
  <c i="4" r="BK378"/>
  <c r="J378"/>
  <c r="J117"/>
  <c i="5" r="BK249"/>
  <c r="J249"/>
  <c r="J109"/>
  <c r="BK292"/>
  <c r="J292"/>
  <c r="J114"/>
  <c i="4" r="BK228"/>
  <c r="J228"/>
  <c r="J103"/>
  <c i="5" r="BK207"/>
  <c r="J207"/>
  <c r="J102"/>
  <c r="BF178"/>
  <c r="BF202"/>
  <c r="BF250"/>
  <c r="BF265"/>
  <c r="BF281"/>
  <c i="4" r="J231"/>
  <c r="J105"/>
  <c i="5" r="E85"/>
  <c r="J94"/>
  <c r="F146"/>
  <c r="BF236"/>
  <c r="BF282"/>
  <c r="BF284"/>
  <c r="BF285"/>
  <c r="BF293"/>
  <c r="BF299"/>
  <c r="BF301"/>
  <c i="4" r="BK154"/>
  <c r="J154"/>
  <c r="J99"/>
  <c i="5" r="J91"/>
  <c r="BF175"/>
  <c r="BF199"/>
  <c r="BF216"/>
  <c r="BF223"/>
  <c r="BF231"/>
  <c r="BF234"/>
  <c r="BF241"/>
  <c r="BF270"/>
  <c r="BF296"/>
  <c i="4" r="J367"/>
  <c r="J116"/>
  <c i="5" r="BF204"/>
  <c r="BF224"/>
  <c r="BF229"/>
  <c r="BF159"/>
  <c r="BF166"/>
  <c r="BF169"/>
  <c r="BF187"/>
  <c r="BF197"/>
  <c r="BF201"/>
  <c r="BF219"/>
  <c r="BF220"/>
  <c r="BF248"/>
  <c r="BF256"/>
  <c r="BF267"/>
  <c r="BF273"/>
  <c r="J145"/>
  <c r="BF156"/>
  <c r="BF205"/>
  <c r="BF208"/>
  <c r="BF212"/>
  <c r="BF213"/>
  <c r="BF222"/>
  <c r="BF226"/>
  <c r="BF295"/>
  <c r="BF152"/>
  <c r="BF162"/>
  <c r="BF164"/>
  <c r="BF173"/>
  <c r="BF198"/>
  <c r="BF206"/>
  <c r="BF211"/>
  <c r="BF227"/>
  <c r="BF243"/>
  <c r="BF262"/>
  <c r="BF289"/>
  <c r="BF304"/>
  <c r="BF182"/>
  <c r="BF192"/>
  <c r="BF214"/>
  <c r="BF228"/>
  <c r="BF246"/>
  <c r="BF278"/>
  <c r="BF303"/>
  <c i="4" r="BF160"/>
  <c r="BF172"/>
  <c r="BF202"/>
  <c r="BF218"/>
  <c r="BF226"/>
  <c r="BF232"/>
  <c r="BF264"/>
  <c r="BF280"/>
  <c r="BF300"/>
  <c r="BF305"/>
  <c r="BF308"/>
  <c r="E85"/>
  <c r="J93"/>
  <c r="J94"/>
  <c r="BF163"/>
  <c r="BF166"/>
  <c r="BF174"/>
  <c r="BF176"/>
  <c r="BF179"/>
  <c r="BF188"/>
  <c r="BF225"/>
  <c r="BF227"/>
  <c r="BF229"/>
  <c r="BF268"/>
  <c r="BF289"/>
  <c r="BF302"/>
  <c r="BF312"/>
  <c r="BF324"/>
  <c r="BF326"/>
  <c r="BF337"/>
  <c r="BF339"/>
  <c r="BF342"/>
  <c r="F94"/>
  <c r="J147"/>
  <c r="BF205"/>
  <c r="BF220"/>
  <c r="BF242"/>
  <c r="BF273"/>
  <c r="BF286"/>
  <c r="BF322"/>
  <c r="BF327"/>
  <c r="BF357"/>
  <c r="BF374"/>
  <c r="BF383"/>
  <c r="BF385"/>
  <c i="3" r="BK159"/>
  <c r="J479"/>
  <c r="J121"/>
  <c i="4" r="BF186"/>
  <c r="BF197"/>
  <c r="BF208"/>
  <c r="BF219"/>
  <c r="BF235"/>
  <c r="BF236"/>
  <c r="BF237"/>
  <c r="BF259"/>
  <c r="BF261"/>
  <c r="BF368"/>
  <c r="BF375"/>
  <c r="BF169"/>
  <c r="BF213"/>
  <c r="BF245"/>
  <c r="BF250"/>
  <c r="BF263"/>
  <c r="BF346"/>
  <c r="BF393"/>
  <c r="BF394"/>
  <c r="BF183"/>
  <c r="BF190"/>
  <c r="BF223"/>
  <c r="BF248"/>
  <c r="BF252"/>
  <c r="BF256"/>
  <c r="BF272"/>
  <c r="BF275"/>
  <c r="BF293"/>
  <c r="BF352"/>
  <c r="BF355"/>
  <c r="BF360"/>
  <c r="BF363"/>
  <c r="BF371"/>
  <c r="BF372"/>
  <c r="BF386"/>
  <c r="BF193"/>
  <c r="BF243"/>
  <c r="BF251"/>
  <c r="BF255"/>
  <c r="BF257"/>
  <c r="BF267"/>
  <c r="BF270"/>
  <c r="BF276"/>
  <c r="BF279"/>
  <c r="BF283"/>
  <c r="BF292"/>
  <c r="BF296"/>
  <c r="BF299"/>
  <c r="BF310"/>
  <c r="BF314"/>
  <c r="BF317"/>
  <c r="BF319"/>
  <c r="BF323"/>
  <c r="BF325"/>
  <c r="BF329"/>
  <c r="BF389"/>
  <c r="BF391"/>
  <c i="3" r="BK248"/>
  <c r="J248"/>
  <c r="J104"/>
  <c i="4" r="BF156"/>
  <c r="BF222"/>
  <c r="BF249"/>
  <c r="BF258"/>
  <c r="BF262"/>
  <c r="BF288"/>
  <c r="BF332"/>
  <c r="BF334"/>
  <c r="BF344"/>
  <c r="BF379"/>
  <c i="3" r="J93"/>
  <c r="BF171"/>
  <c r="BF179"/>
  <c r="BF188"/>
  <c r="BF193"/>
  <c r="BF215"/>
  <c r="BF224"/>
  <c r="BF245"/>
  <c r="BF278"/>
  <c r="BF292"/>
  <c r="BF298"/>
  <c r="BF302"/>
  <c r="BF311"/>
  <c r="BF329"/>
  <c r="BF351"/>
  <c r="BF371"/>
  <c r="BF377"/>
  <c r="BF388"/>
  <c r="BF394"/>
  <c r="BF404"/>
  <c r="BF405"/>
  <c r="BF414"/>
  <c i="2" r="BK478"/>
  <c r="J478"/>
  <c r="J120"/>
  <c i="3" r="F94"/>
  <c r="BF195"/>
  <c r="BF290"/>
  <c r="BF316"/>
  <c r="BF322"/>
  <c r="BF326"/>
  <c r="BF363"/>
  <c r="BF376"/>
  <c r="BF397"/>
  <c r="BF399"/>
  <c r="BF410"/>
  <c r="BF415"/>
  <c r="BF426"/>
  <c r="BF432"/>
  <c r="BF451"/>
  <c r="BF467"/>
  <c r="BF469"/>
  <c r="BF484"/>
  <c r="BF507"/>
  <c i="2" r="J249"/>
  <c r="J105"/>
  <c i="3" r="J152"/>
  <c r="BF177"/>
  <c r="BF211"/>
  <c r="BF240"/>
  <c r="BF250"/>
  <c r="BF260"/>
  <c r="BF263"/>
  <c r="BF273"/>
  <c r="BF283"/>
  <c r="BF299"/>
  <c r="BF313"/>
  <c r="BF314"/>
  <c r="BF320"/>
  <c r="BF337"/>
  <c r="BF347"/>
  <c r="BF368"/>
  <c r="BF380"/>
  <c r="BF403"/>
  <c r="BF417"/>
  <c r="BF422"/>
  <c r="BF505"/>
  <c r="BF508"/>
  <c r="E85"/>
  <c r="J155"/>
  <c r="BF181"/>
  <c r="BF198"/>
  <c r="BF230"/>
  <c r="BF237"/>
  <c r="BF254"/>
  <c r="BF255"/>
  <c r="BF270"/>
  <c r="BF277"/>
  <c r="BF280"/>
  <c r="BF328"/>
  <c r="BF338"/>
  <c r="BF365"/>
  <c r="BF420"/>
  <c r="BF425"/>
  <c r="BF429"/>
  <c r="BF437"/>
  <c r="BF442"/>
  <c r="BF444"/>
  <c r="BF449"/>
  <c r="BF464"/>
  <c r="BF472"/>
  <c r="BF480"/>
  <c r="BF485"/>
  <c r="BF184"/>
  <c r="BF218"/>
  <c r="BF236"/>
  <c r="BF243"/>
  <c r="BF269"/>
  <c r="BF284"/>
  <c r="BF306"/>
  <c r="BF341"/>
  <c r="BF357"/>
  <c r="BF361"/>
  <c r="BF362"/>
  <c r="BF373"/>
  <c r="BF488"/>
  <c r="BF493"/>
  <c r="BF497"/>
  <c r="BF168"/>
  <c r="BF221"/>
  <c r="BF247"/>
  <c r="BF253"/>
  <c r="BF271"/>
  <c r="BF282"/>
  <c r="BF295"/>
  <c r="BF317"/>
  <c r="BF333"/>
  <c r="BF335"/>
  <c r="BF354"/>
  <c r="BF360"/>
  <c r="BF375"/>
  <c r="BF378"/>
  <c r="BF390"/>
  <c r="BF402"/>
  <c r="BF411"/>
  <c r="BF434"/>
  <c r="BF439"/>
  <c r="BF447"/>
  <c r="BF487"/>
  <c r="BF503"/>
  <c r="BF161"/>
  <c r="BF165"/>
  <c r="BF174"/>
  <c r="BF201"/>
  <c r="BF238"/>
  <c r="BF244"/>
  <c r="BF267"/>
  <c r="BF268"/>
  <c r="BF285"/>
  <c r="BF307"/>
  <c r="BF344"/>
  <c r="BF346"/>
  <c r="BF369"/>
  <c r="BF372"/>
  <c r="BF458"/>
  <c r="BF499"/>
  <c r="BF191"/>
  <c r="BF205"/>
  <c r="BF241"/>
  <c r="BF261"/>
  <c r="BF276"/>
  <c r="BF279"/>
  <c r="BF289"/>
  <c r="BF303"/>
  <c r="BF310"/>
  <c r="BF334"/>
  <c r="BF350"/>
  <c r="BF358"/>
  <c r="BF383"/>
  <c r="BF392"/>
  <c r="BF409"/>
  <c r="BF413"/>
  <c r="BF418"/>
  <c r="BF423"/>
  <c r="BF454"/>
  <c r="BF475"/>
  <c r="BF500"/>
  <c i="2" r="J91"/>
  <c r="J94"/>
  <c r="E146"/>
  <c r="BF174"/>
  <c r="BF177"/>
  <c r="BF184"/>
  <c r="BF198"/>
  <c r="BF201"/>
  <c r="BF215"/>
  <c r="BF244"/>
  <c r="BF261"/>
  <c r="BF263"/>
  <c r="BF289"/>
  <c r="BF355"/>
  <c r="BF363"/>
  <c r="BF406"/>
  <c r="BF409"/>
  <c r="BF437"/>
  <c r="BF485"/>
  <c r="BF487"/>
  <c r="BF493"/>
  <c r="BF497"/>
  <c r="BF503"/>
  <c r="BF505"/>
  <c r="BF508"/>
  <c r="BF165"/>
  <c r="BF255"/>
  <c r="BF278"/>
  <c r="BF282"/>
  <c r="BF292"/>
  <c r="BF313"/>
  <c r="BF325"/>
  <c r="BF342"/>
  <c r="BF358"/>
  <c r="BF361"/>
  <c r="BF369"/>
  <c r="BF376"/>
  <c r="BF410"/>
  <c r="BF420"/>
  <c r="BF423"/>
  <c r="BF434"/>
  <c r="F155"/>
  <c r="BF161"/>
  <c r="BF179"/>
  <c r="BF188"/>
  <c r="BF218"/>
  <c r="BF254"/>
  <c r="BF267"/>
  <c r="BF269"/>
  <c r="BF270"/>
  <c r="BF295"/>
  <c r="BF321"/>
  <c r="BF417"/>
  <c r="BF425"/>
  <c r="BF426"/>
  <c r="BF449"/>
  <c r="BF451"/>
  <c r="BF467"/>
  <c r="BF181"/>
  <c r="BF211"/>
  <c r="BF221"/>
  <c r="BF230"/>
  <c r="BF238"/>
  <c r="BF245"/>
  <c r="BF260"/>
  <c r="BF268"/>
  <c r="BF273"/>
  <c r="BF290"/>
  <c r="BF301"/>
  <c r="BF302"/>
  <c r="BF306"/>
  <c r="BF309"/>
  <c r="BF314"/>
  <c r="BF337"/>
  <c r="BF339"/>
  <c r="BF352"/>
  <c r="BF366"/>
  <c r="BF391"/>
  <c r="BF403"/>
  <c r="BF404"/>
  <c r="BF500"/>
  <c r="BF507"/>
  <c r="BF191"/>
  <c r="BF193"/>
  <c r="BF224"/>
  <c r="BF237"/>
  <c r="BF277"/>
  <c r="BF283"/>
  <c r="BF317"/>
  <c r="BF327"/>
  <c r="BF341"/>
  <c r="BF348"/>
  <c r="BF351"/>
  <c r="BF362"/>
  <c r="BF372"/>
  <c r="BF374"/>
  <c r="BF377"/>
  <c r="BF398"/>
  <c r="BF413"/>
  <c r="BF418"/>
  <c r="BF488"/>
  <c r="BF168"/>
  <c r="BF195"/>
  <c r="BF240"/>
  <c r="BF243"/>
  <c r="BF250"/>
  <c r="BF253"/>
  <c r="BF276"/>
  <c r="BF285"/>
  <c r="BF305"/>
  <c r="BF332"/>
  <c r="BF338"/>
  <c r="BF345"/>
  <c r="BF359"/>
  <c r="BF364"/>
  <c r="BF370"/>
  <c r="BF378"/>
  <c r="BF393"/>
  <c r="BF395"/>
  <c r="BF400"/>
  <c r="BF411"/>
  <c r="BF415"/>
  <c r="BF422"/>
  <c r="J93"/>
  <c r="BF236"/>
  <c r="BF279"/>
  <c r="BF298"/>
  <c r="BF310"/>
  <c r="BF318"/>
  <c r="BF322"/>
  <c r="BF347"/>
  <c r="BF373"/>
  <c r="BF384"/>
  <c r="BF389"/>
  <c r="BF405"/>
  <c r="BF444"/>
  <c r="BF447"/>
  <c r="BF454"/>
  <c r="BF458"/>
  <c r="BF464"/>
  <c r="BF469"/>
  <c r="BF472"/>
  <c r="BF475"/>
  <c r="BF480"/>
  <c r="BF484"/>
  <c r="BF499"/>
  <c r="BF171"/>
  <c r="BF205"/>
  <c r="BF241"/>
  <c r="BF247"/>
  <c r="BF271"/>
  <c r="BF280"/>
  <c r="BF284"/>
  <c r="BF330"/>
  <c r="BF333"/>
  <c r="BF379"/>
  <c r="BF381"/>
  <c r="BF414"/>
  <c r="BF429"/>
  <c r="BF432"/>
  <c r="BF439"/>
  <c r="BF442"/>
  <c r="F40"/>
  <c i="1" r="BC96"/>
  <c i="5" r="J37"/>
  <c i="1" r="AV99"/>
  <c i="4" r="F39"/>
  <c i="1" r="BB98"/>
  <c i="2" r="F41"/>
  <c i="1" r="BD96"/>
  <c i="3" r="F39"/>
  <c i="1" r="BB97"/>
  <c i="3" r="J37"/>
  <c i="1" r="AV97"/>
  <c i="4" r="J37"/>
  <c i="1" r="AV98"/>
  <c i="2" r="F39"/>
  <c i="1" r="BB96"/>
  <c i="3" r="F41"/>
  <c i="1" r="BD97"/>
  <c i="5" r="F41"/>
  <c i="1" r="BD99"/>
  <c r="AS94"/>
  <c i="3" r="F37"/>
  <c i="1" r="AZ97"/>
  <c i="5" r="F39"/>
  <c i="1" r="BB99"/>
  <c i="4" r="F41"/>
  <c i="1" r="BD98"/>
  <c i="2" r="F37"/>
  <c i="1" r="AZ96"/>
  <c i="4" r="F40"/>
  <c i="1" r="BC98"/>
  <c i="2" r="J37"/>
  <c i="1" r="AV96"/>
  <c i="5" r="F37"/>
  <c i="1" r="AZ99"/>
  <c i="5" r="F40"/>
  <c i="1" r="BC99"/>
  <c i="3" r="F40"/>
  <c i="1" r="BC97"/>
  <c i="4" r="F37"/>
  <c i="1" r="AZ98"/>
  <c i="3" l="1" r="BK478"/>
  <c r="J478"/>
  <c r="J120"/>
  <c i="4" r="BK366"/>
  <c r="J366"/>
  <c r="J115"/>
  <c i="3" r="P248"/>
  <c r="T159"/>
  <c i="2" r="R159"/>
  <c r="P248"/>
  <c i="4" r="T154"/>
  <c i="3" r="R248"/>
  <c r="R158"/>
  <c i="4" r="R230"/>
  <c r="R153"/>
  <c i="5" r="R150"/>
  <c i="4" r="T230"/>
  <c i="2" r="BK248"/>
  <c r="J248"/>
  <c r="J104"/>
  <c i="4" r="P230"/>
  <c r="P153"/>
  <c i="1" r="AU98"/>
  <c i="5" r="T209"/>
  <c r="T149"/>
  <c i="2" r="R248"/>
  <c r="R158"/>
  <c i="3" r="P159"/>
  <c r="P158"/>
  <c i="1" r="AU97"/>
  <c i="5" r="R209"/>
  <c i="4" r="BK230"/>
  <c r="J230"/>
  <c r="J104"/>
  <c i="2" r="T248"/>
  <c r="T158"/>
  <c i="3" r="T248"/>
  <c i="2" r="P159"/>
  <c r="P158"/>
  <c i="1" r="AU96"/>
  <c i="2" r="BK159"/>
  <c r="J159"/>
  <c r="J99"/>
  <c i="5" r="BK150"/>
  <c r="J150"/>
  <c r="J99"/>
  <c r="BK209"/>
  <c r="J209"/>
  <c r="J103"/>
  <c r="BK276"/>
  <c r="J276"/>
  <c r="J111"/>
  <c i="4" r="BK153"/>
  <c r="J153"/>
  <c r="J98"/>
  <c r="J32"/>
  <c i="3" r="BK158"/>
  <c r="J158"/>
  <c r="J98"/>
  <c r="J32"/>
  <c r="J159"/>
  <c r="J99"/>
  <c i="2" r="BK158"/>
  <c r="J158"/>
  <c r="J98"/>
  <c r="J32"/>
  <c i="1" r="BC95"/>
  <c r="AY95"/>
  <c r="AZ95"/>
  <c r="AZ94"/>
  <c r="AV94"/>
  <c r="BD95"/>
  <c r="BD94"/>
  <c r="W36"/>
  <c r="BB95"/>
  <c r="AX95"/>
  <c i="4" r="J130"/>
  <c r="BF130"/>
  <c r="J38"/>
  <c i="1" r="AW98"/>
  <c r="AT98"/>
  <c i="2" r="J135"/>
  <c r="J129"/>
  <c r="J137"/>
  <c i="3" r="J135"/>
  <c r="BF135"/>
  <c r="J38"/>
  <c i="1" r="AW97"/>
  <c r="AT97"/>
  <c i="4" l="1" r="T153"/>
  <c i="5" r="R149"/>
  <c i="3" r="T158"/>
  <c i="5" r="BK149"/>
  <c r="J149"/>
  <c r="J98"/>
  <c r="J32"/>
  <c i="2" r="BF135"/>
  <c r="J33"/>
  <c i="1" r="AU95"/>
  <c r="AU94"/>
  <c i="2" r="F38"/>
  <c i="1" r="BA96"/>
  <c i="3" r="F38"/>
  <c i="1" r="BA97"/>
  <c i="5" r="J126"/>
  <c r="BF126"/>
  <c r="F38"/>
  <c i="1" r="BA99"/>
  <c i="4" r="J124"/>
  <c r="J33"/>
  <c r="J34"/>
  <c i="1" r="AG98"/>
  <c r="AN98"/>
  <c i="4" r="F38"/>
  <c i="1" r="BA98"/>
  <c i="2" r="J34"/>
  <c i="1" r="AG96"/>
  <c r="BB94"/>
  <c r="W34"/>
  <c r="AV95"/>
  <c i="3" r="J129"/>
  <c r="J33"/>
  <c r="J34"/>
  <c i="1" r="AG97"/>
  <c r="AN97"/>
  <c r="BC94"/>
  <c r="W35"/>
  <c i="4" l="1" r="J43"/>
  <c i="3" r="J43"/>
  <c i="5" r="J120"/>
  <c r="J33"/>
  <c r="J34"/>
  <c i="1" r="AG99"/>
  <c i="5" r="J38"/>
  <c i="1" r="AW99"/>
  <c r="AT99"/>
  <c i="2" r="J38"/>
  <c i="1" r="AW96"/>
  <c r="AT96"/>
  <c r="AN96"/>
  <c r="BA95"/>
  <c r="AW95"/>
  <c r="AT95"/>
  <c i="3" r="J137"/>
  <c i="1" r="AX94"/>
  <c i="4" r="J132"/>
  <c i="1" r="AY94"/>
  <c i="5" l="1" r="J43"/>
  <c i="2" r="J43"/>
  <c i="1" r="AN99"/>
  <c r="AG95"/>
  <c r="AG94"/>
  <c r="AG105"/>
  <c r="AV105"/>
  <c r="BY105"/>
  <c r="BA94"/>
  <c r="AW94"/>
  <c r="AK33"/>
  <c i="5" r="J128"/>
  <c i="1" l="1" r="CD105"/>
  <c r="AN95"/>
  <c r="AG104"/>
  <c r="AK26"/>
  <c r="AN105"/>
  <c r="AG102"/>
  <c r="AG103"/>
  <c r="AV103"/>
  <c r="BY103"/>
  <c r="W33"/>
  <c r="AT94"/>
  <c r="AN94"/>
  <c l="1" r="CD104"/>
  <c r="CD103"/>
  <c r="CD102"/>
  <c r="AG101"/>
  <c r="AK27"/>
  <c r="AK29"/>
  <c r="AV102"/>
  <c r="BY102"/>
  <c r="AV104"/>
  <c r="BY104"/>
  <c r="AN103"/>
  <c l="1" r="AK32"/>
  <c r="AN102"/>
  <c r="AN104"/>
  <c r="AG107"/>
  <c r="W32"/>
  <c l="1" r="AK38"/>
  <c r="AN101"/>
  <c l="1" r="AN10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<sst xmlns="http://schemas.openxmlformats.org/spreadsheetml/2006/main">
  <si>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</si>
  <si>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</si>
  <si>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</si>
  <si>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</si>
  <si>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</si>
  <si>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{e274d493-beac-47e2-b03f-39f820106aca}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</si>
  <si>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</si>
  <si>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</si>
  <si>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</si>
  <si>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</si>
  <si>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</si>
  <si>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</si>
  <si>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</si>
  <si>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0425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</si>
  <si>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</si>
  <si>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</si>
  <si>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</si>
  <si>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</si>
  <si>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</si>
  <si>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</si>
  <si>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</si>
  <si>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</si>
  <si>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13. 2. 2025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</si>
  <si>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</si>
  <si>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</si>
  <si>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</si>
  <si>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</si>
  <si>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</si>
  <si>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</si>
  <si>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</si>
  <si>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</si>
  <si>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</si>
  <si>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</si>
  <si>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</si>
  <si>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</si>
  <si>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</si>
  <si>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</si>
  <si>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</si>
  <si>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</si>
  <si>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</si>
  <si>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</si>
  <si>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</si>
  <si>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</si>
  <si>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</si>
  <si>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</si>
  <si>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</si>
  <si>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</si>
  <si>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</si>
  <si>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</si>
  <si>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</si>
  <si>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</si>
  <si>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</si>
  <si>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</si>
  <si>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</si>
  <si>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</si>
  <si>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</si>
  <si>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</si>
  <si>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</si>
  <si>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</si>
  <si>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</si>
  <si>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</si>
  <si>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</si>
  <si>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</si>
  <si>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</si>
  <si>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</si>
  <si>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</si>
  <si>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</si>
  <si>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</si>
  <si>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</si>
  <si>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</si>
  <si>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</si>
  <si>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</si>
  <si>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</si>
  <si>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</si>
  <si>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</si>
  <si>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</si>
  <si>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</si>
  <si>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</si>
  <si>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</si>
  <si>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</si>
  <si>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</si>
  <si>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</si>
  <si>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07</t>
  </si>
  <si>
    <t>UDE - Ústredné dielne električiek - obnova WC</t>
  </si>
  <si>
    <t>STA</t>
  </si>
  <si>
    <t>1</t>
  </si>
  <si>
    <t>{07e91f3b-5942-4fcc-a762-489bc6b282e4}</t>
  </si>
  <si>
    <t>/</t>
  </si>
  <si>
    <t>03_MUŽI</t>
  </si>
  <si>
    <t>Rekonštrukcia wc MUŽI v strede haly</t>
  </si>
  <si>
    <t>Časť</t>
  </si>
  <si>
    <t>2</t>
  </si>
  <si>
    <t>{b3778b3b-7aa7-410d-9259-5dbdf10b4c4a}</t>
  </si>
  <si>
    <t>04_ŽENY</t>
  </si>
  <si>
    <t>Rekonštrukcia wc ŽENY v strede haly</t>
  </si>
  <si>
    <t>{6f6569ec-bc56-4ae7-9fbb-2bf05ea29c00}</t>
  </si>
  <si>
    <t>05_UPRAT</t>
  </si>
  <si>
    <t>Rekonštrukcia miestnost UPRATOVAČKY v strede haly</t>
  </si>
  <si>
    <t>{385e857c-bd12-43b7-9129-a0f3ee9b8d18}</t>
  </si>
  <si>
    <t>06_CHODBA</t>
  </si>
  <si>
    <t>Rekonštrukcia CHODBA pred wc MUŽI/ŽENY v strede haly</t>
  </si>
  <si>
    <t>{19c12911-d3d7-4b99-ba67-0bee415640a3}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</si>
  <si>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</si>
  <si>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</si>
  <si>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</si>
  <si>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</si>
  <si>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</si>
  <si>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</si>
  <si>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</si>
  <si>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</si>
  <si>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</si>
  <si>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dlazba</t>
  </si>
  <si>
    <t>15,693</t>
  </si>
  <si>
    <t>plocha_dlazba</t>
  </si>
  <si>
    <t>+5%</t>
  </si>
  <si>
    <t>16,478</t>
  </si>
  <si>
    <t>KRYCÍ LIST ROZPOČTU</t>
  </si>
  <si>
    <t>obklad</t>
  </si>
  <si>
    <t>41,202</t>
  </si>
  <si>
    <t>PLOCHA_OBKLAD</t>
  </si>
  <si>
    <t>+5% KOMPLET</t>
  </si>
  <si>
    <t>43,262</t>
  </si>
  <si>
    <t>plocha_steny_malba</t>
  </si>
  <si>
    <t>STENY NAD OBKLADOM UDE</t>
  </si>
  <si>
    <t>24,75</t>
  </si>
  <si>
    <t>novy_obklad</t>
  </si>
  <si>
    <t>Objekt:</t>
  </si>
  <si>
    <t>DL_ZARUBNE</t>
  </si>
  <si>
    <t>10,5</t>
  </si>
  <si>
    <t>07 - UDE - Ústredné dielne električiek - obnova WC</t>
  </si>
  <si>
    <t>dobet_vpuste</t>
  </si>
  <si>
    <t>0,719</t>
  </si>
  <si>
    <t>Časť:</t>
  </si>
  <si>
    <t>malba</t>
  </si>
  <si>
    <t>41,228</t>
  </si>
  <si>
    <t>03_MUŽI - Rekonštrukcia wc MUŽI v strede haly</t>
  </si>
  <si>
    <t>plocha_malby_nova</t>
  </si>
  <si>
    <t>43,289</t>
  </si>
  <si>
    <t>pocet_svietidiel</t>
  </si>
  <si>
    <t>UDE</t>
  </si>
  <si>
    <t>4</t>
  </si>
  <si>
    <t>okolookna</t>
  </si>
  <si>
    <t>6,3</t>
  </si>
  <si>
    <t>POCET_PISOAROV</t>
  </si>
  <si>
    <t>POCET_UMYVADIEL</t>
  </si>
  <si>
    <t>POCET_NOVYCH_KRIDIEL</t>
  </si>
  <si>
    <t>DVEROVýCH UDE</t>
  </si>
  <si>
    <t>plocha_sdk_kazet</t>
  </si>
  <si>
    <t>POCET_RADIATOROV</t>
  </si>
  <si>
    <t>plocha_okien</t>
  </si>
  <si>
    <t>1,134</t>
  </si>
  <si>
    <t>dl_parapet</t>
  </si>
  <si>
    <t>1,89</t>
  </si>
  <si>
    <t>pocet_wc</t>
  </si>
  <si>
    <t>plocha_nad_obkladom</t>
  </si>
  <si>
    <t>23,571</t>
  </si>
  <si>
    <t>plocha_wc_priecok1</t>
  </si>
  <si>
    <t>UDE STRED HALY</t>
  </si>
  <si>
    <t>9,526</t>
  </si>
  <si>
    <t>pocet_mriezok_stena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</si>
  <si>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</si>
  <si>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</si>
  <si>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</si>
  <si>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</si>
  <si>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</si>
  <si>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</si>
  <si>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</si>
  <si>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</si>
  <si>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</si>
  <si>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</si>
  <si>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</si>
  <si>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</si>
  <si>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</si>
  <si>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</si>
  <si>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</si>
  <si>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</si>
  <si>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</si>
  <si>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</si>
  <si>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</si>
  <si>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</si>
  <si>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</si>
  <si>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</si>
  <si>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769 - Montáže vzduchotechnických zariadení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</si>
  <si>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</si>
  <si>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</si>
  <si>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</si>
  <si>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</si>
  <si>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</si>
  <si>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</si>
  <si>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 xml:space="preserve">    22-M - Montáže oznamovacích a zabezpečovacích zariadení</t>
  </si>
  <si>
    <t>HZS - Hodinové zúčtovacie sadzby</t>
  </si>
  <si>
    <t>VRN - Investičné náklady neobsiahnuté v cenách</t>
  </si>
  <si>
    <t>POZ - POZNÁMKY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</si>
  <si>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</si>
  <si>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</si>
  <si>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</si>
  <si>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</si>
  <si>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</si>
  <si>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</si>
  <si>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</si>
  <si>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</si>
  <si>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</si>
  <si>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</si>
  <si>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</si>
  <si>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</si>
  <si>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</si>
  <si>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</si>
  <si>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</si>
  <si>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</si>
  <si>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</si>
  <si>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</si>
  <si>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</si>
  <si>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</si>
  <si>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</si>
  <si>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</si>
  <si>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</si>
  <si>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</si>
  <si>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</si>
  <si>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</si>
  <si>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</si>
  <si>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</si>
  <si>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610991111.S</t>
  </si>
  <si>
    <t>Zakrývanie výplní vnútorných okenných otvorov, predmetov a konštrukcií</t>
  </si>
  <si>
    <t>m2</t>
  </si>
  <si>
    <t>1324774519</t>
  </si>
  <si>
    <t>VV</t>
  </si>
  <si>
    <t>0,9*2,05*3</t>
  </si>
  <si>
    <t>0,9*0,6*2</t>
  </si>
  <si>
    <t>Súčet</t>
  </si>
  <si>
    <t>612409991.S</t>
  </si>
  <si>
    <t>Začistenie omietok (s dodaním hmoty) okolo okien, dverí, podláh, obkladov atď.</t>
  </si>
  <si>
    <t>m</t>
  </si>
  <si>
    <t>-756321016</t>
  </si>
  <si>
    <t>okolookna*2</t>
  </si>
  <si>
    <t>3</t>
  </si>
  <si>
    <t>612465121.S</t>
  </si>
  <si>
    <t>Vnútorný sanačný systém stien s obsahom cementu, podkladová / vyrovnávacia omietka, hr. 10 mm</t>
  </si>
  <si>
    <t>-539000095</t>
  </si>
  <si>
    <t>612481119.S</t>
  </si>
  <si>
    <t>Potiahnutie vnútorných stien sklotextilnou mriežkou s celoplošným prilepením</t>
  </si>
  <si>
    <t>1292041001</t>
  </si>
  <si>
    <t>plocha_steny_malba+novy_obklad</t>
  </si>
  <si>
    <t>5</t>
  </si>
  <si>
    <t>631316023.S</t>
  </si>
  <si>
    <t xml:space="preserve">Mazanina z betónu s polypropylénovými vláknami  (m3) tr.C25/30 hr. nad 80 do 120 mm</t>
  </si>
  <si>
    <t>m3</t>
  </si>
  <si>
    <t>-652993523</t>
  </si>
  <si>
    <t>632451913.S</t>
  </si>
  <si>
    <t>Príplatok k cementovým poterom za prehladenie povrchu oceľovým hladítkom</t>
  </si>
  <si>
    <t>-524110225</t>
  </si>
  <si>
    <t>7</t>
  </si>
  <si>
    <t>632452214.S</t>
  </si>
  <si>
    <t>Cementový poter, pevnosti v tlaku 20 MPa, hr. 25 mm</t>
  </si>
  <si>
    <t>-1439650034</t>
  </si>
  <si>
    <t>8</t>
  </si>
  <si>
    <t>632452613.S</t>
  </si>
  <si>
    <t>Cementová samonivelizačná stierka, pevnosti v tlaku 20 MPa, hr. 5 mm</t>
  </si>
  <si>
    <t>16</t>
  </si>
  <si>
    <t>-877982742</t>
  </si>
  <si>
    <t>9</t>
  </si>
  <si>
    <t>632481151.S</t>
  </si>
  <si>
    <t>Sklolaminátová mriežka vložená do poteru alebo mazaniny</t>
  </si>
  <si>
    <t>-1016454187</t>
  </si>
  <si>
    <t>Rúrové vedenie</t>
  </si>
  <si>
    <t>10</t>
  </si>
  <si>
    <t>892241111.S</t>
  </si>
  <si>
    <t>Ostatné práce na rúrovom vedení, tlakové skúšky vodovodného potrubia DN do 80</t>
  </si>
  <si>
    <t>967056206</t>
  </si>
  <si>
    <t>20</t>
  </si>
  <si>
    <t>11</t>
  </si>
  <si>
    <t>892262121.S</t>
  </si>
  <si>
    <t>Tlaková skúška vodou potrubí DN 100-200 s kompletnou sadou tesniaceho vaku</t>
  </si>
  <si>
    <t>úsek</t>
  </si>
  <si>
    <t>-175885079</t>
  </si>
  <si>
    <t>Ostatné konštrukcie a práce-búranie</t>
  </si>
  <si>
    <t>12</t>
  </si>
  <si>
    <t>941955003.S</t>
  </si>
  <si>
    <t>Lešenie ľahké pracovné pomocné s výškou lešeňovej podlahy nad 1,90 do 2,50 m</t>
  </si>
  <si>
    <t>2137731089</t>
  </si>
  <si>
    <t>13</t>
  </si>
  <si>
    <t>952901111.S</t>
  </si>
  <si>
    <t>Vyčistenie budov pri výške podlaží do 4 m</t>
  </si>
  <si>
    <t>-595452531</t>
  </si>
  <si>
    <t>(plocha_dlazba)*1,15</t>
  </si>
  <si>
    <t>14</t>
  </si>
  <si>
    <t>962031133.S</t>
  </si>
  <si>
    <t xml:space="preserve">Búranie priečok alebo vybúranie otvorov plochy nad 4 m2 z tehál pálených plných alebo dutých maloformátových na maltu vápennú alebo vápennocementovú hr. od 100 do 150 mm,  -0,261t</t>
  </si>
  <si>
    <t>-970492724</t>
  </si>
  <si>
    <t>"povodnych deliacich wc priečok" (1,04+0,76+1,26*2)*2,1*1,05</t>
  </si>
  <si>
    <t>15</t>
  </si>
  <si>
    <t>965042121.S</t>
  </si>
  <si>
    <t>Búranie podkladov pod dlažby, liatych dlažieb a mazanín,betón alebo liaty asfalt hr.do 100 mm, plochy do 1 m2 -2,20000t</t>
  </si>
  <si>
    <t>-1033098568</t>
  </si>
  <si>
    <t>"vybuanie podlahovej vpuste" 2,25*0,1*1</t>
  </si>
  <si>
    <t>plocha_dlazba*0,03</t>
  </si>
  <si>
    <t>965081712.S</t>
  </si>
  <si>
    <t xml:space="preserve">Búranie dlažieb, bez podklad. lôžka z xylolit., alebo keramických dlaždíc hr. do 10 mm,  -0,02000t</t>
  </si>
  <si>
    <t>-1726543671</t>
  </si>
  <si>
    <t>"1.26_PREDSIEN WC " (2,815*1,49)</t>
  </si>
  <si>
    <t>"1.27_WC " (2,815*4,085)</t>
  </si>
  <si>
    <t>Medzisúčet</t>
  </si>
  <si>
    <t>"rezerva 5%" dlazba*0,05</t>
  </si>
  <si>
    <t>17</t>
  </si>
  <si>
    <t>968061125.S</t>
  </si>
  <si>
    <t>Vyvesenie dreveného dverného krídla do suti plochy do 2 m2, -0,02400t</t>
  </si>
  <si>
    <t>ks</t>
  </si>
  <si>
    <t>1980569770</t>
  </si>
  <si>
    <t>"1.26_predsien" 2</t>
  </si>
  <si>
    <t>"1.27_WC " 2</t>
  </si>
  <si>
    <t>18</t>
  </si>
  <si>
    <t>968071112.S</t>
  </si>
  <si>
    <t>Vyvesenie kovového okenného krídla do suti plochy do 1, 5 m2</t>
  </si>
  <si>
    <t>517372713</t>
  </si>
  <si>
    <t>"900/600_sklopne" 2</t>
  </si>
  <si>
    <t>19</t>
  </si>
  <si>
    <t>968072245.S</t>
  </si>
  <si>
    <t xml:space="preserve">Vybúranie kovových rámov okien jednoduchých plochy do 2 m2,  -0,04100t</t>
  </si>
  <si>
    <t>-1321970326</t>
  </si>
  <si>
    <t>"900/600_sklopne" 0,9*0,6*2*1,05</t>
  </si>
  <si>
    <t>968072455.S</t>
  </si>
  <si>
    <t xml:space="preserve">Vybúranie kovových dverových zárubní plochy do 2 m2,  -0,07600t</t>
  </si>
  <si>
    <t>1257382640</t>
  </si>
  <si>
    <t>"1.27_WC " 0,7*2,02*2</t>
  </si>
  <si>
    <t>21</t>
  </si>
  <si>
    <t>978013121.S</t>
  </si>
  <si>
    <t xml:space="preserve">Otlčenie omietok stien vnútorných vápenných alebo vápennocementových v rozsahu do 10 %,  -0,00400t</t>
  </si>
  <si>
    <t>562739314</t>
  </si>
  <si>
    <t>"1.26_PREDSIEN WC " (2,815+1,49)*2*1,1</t>
  </si>
  <si>
    <t>"1.27_WC " (2,815+4,085)*2*1,1-0,9*0,6*2</t>
  </si>
  <si>
    <t>"rezerva 5%" plocha_nad_obkladom*0,05</t>
  </si>
  <si>
    <t>22</t>
  </si>
  <si>
    <t>978059511.S</t>
  </si>
  <si>
    <t xml:space="preserve">Odsekanie a odobratie obkladov stien z obkladačiek vnútorných vrátane podkladovej omietky do 2 m2,  -0,06800t</t>
  </si>
  <si>
    <t>-1322723908</t>
  </si>
  <si>
    <t>"1.26_PREDSIEN WC " (2,815+1,49)*2*2 -0,9*2,02*2</t>
  </si>
  <si>
    <t>"1.27_WC " (2,815+4,085)*2*2,135-0,9*2,05</t>
  </si>
  <si>
    <t>"rezerva 5%" obklad*0,05</t>
  </si>
  <si>
    <t>979011131.S</t>
  </si>
  <si>
    <t>Zvislá doprava sutiny po schodoch ručne do 3,5 m</t>
  </si>
  <si>
    <t>t</t>
  </si>
  <si>
    <t>-1571014378</t>
  </si>
  <si>
    <t>24</t>
  </si>
  <si>
    <t>979081111.S</t>
  </si>
  <si>
    <t>Odvoz sutiny a vybúraných hmôt na skládku do 1 km</t>
  </si>
  <si>
    <t>-1271203894</t>
  </si>
  <si>
    <t>25</t>
  </si>
  <si>
    <t>979081121.S</t>
  </si>
  <si>
    <t>Odvoz sutiny a vybúraných hmôt na skládku za každý ďalší 1 km</t>
  </si>
  <si>
    <t>-401547761</t>
  </si>
  <si>
    <t>8,261*19 'Prepočítané koeficientom množstva</t>
  </si>
  <si>
    <t>26</t>
  </si>
  <si>
    <t>979082111.S</t>
  </si>
  <si>
    <t>Vnútrostavenisková doprava sutiny a vybúraných hmôt do 10 m</t>
  </si>
  <si>
    <t>-445285836</t>
  </si>
  <si>
    <t>27</t>
  </si>
  <si>
    <t>979082121.S</t>
  </si>
  <si>
    <t>Vnútrostavenisková doprava sutiny a vybúraných hmôt za každých ďalších 5 m</t>
  </si>
  <si>
    <t>434875308</t>
  </si>
  <si>
    <t>8,261*4 'Prepočítané koeficientom množstva</t>
  </si>
  <si>
    <t>28</t>
  </si>
  <si>
    <t>979087112.S</t>
  </si>
  <si>
    <t>Nakladanie na dopravný prostriedok pre vodorovnú dopravu sutiny</t>
  </si>
  <si>
    <t>1205365475</t>
  </si>
  <si>
    <t>29</t>
  </si>
  <si>
    <t>979089612.S</t>
  </si>
  <si>
    <t>Poplatok za skládku - iné odpady zo stavieb a demolácií (17 09), ostatné</t>
  </si>
  <si>
    <t>105616425</t>
  </si>
  <si>
    <t>30</t>
  </si>
  <si>
    <t>979093111.S</t>
  </si>
  <si>
    <t>Uloženie sutiny na skládku s hrubým urovnaním bez zhutnenia</t>
  </si>
  <si>
    <t>-1921190340</t>
  </si>
  <si>
    <t>99</t>
  </si>
  <si>
    <t>Presun hmôt HSV</t>
  </si>
  <si>
    <t>31</t>
  </si>
  <si>
    <t>999281111.S</t>
  </si>
  <si>
    <t>Presun hmôt pre opravy a údržbu objektov vrátane vonkajších plášťov výšky do 25 m</t>
  </si>
  <si>
    <t>-251049281</t>
  </si>
  <si>
    <t>PSV</t>
  </si>
  <si>
    <t>Práce a dodávky PSV</t>
  </si>
  <si>
    <t>711</t>
  </si>
  <si>
    <t>Izolácie proti vode a vlhkosti</t>
  </si>
  <si>
    <t>32</t>
  </si>
  <si>
    <t>711210100.S</t>
  </si>
  <si>
    <t>Zhotovenie dvojnásobnej izol. stierky pod keramické obklady v interiéri na ploche vodorovnej</t>
  </si>
  <si>
    <t>-771600258</t>
  </si>
  <si>
    <t>33</t>
  </si>
  <si>
    <t>M</t>
  </si>
  <si>
    <t>245610000400.S</t>
  </si>
  <si>
    <t>Stierka hydroizolačná na báze syntetickej živice, (tekutá hydroizolačná fólia)</t>
  </si>
  <si>
    <t>kg</t>
  </si>
  <si>
    <t>-633540721</t>
  </si>
  <si>
    <t>34</t>
  </si>
  <si>
    <t>247710007700.S</t>
  </si>
  <si>
    <t>Pás tesniaci š. 120 mm, na utesnenie rohových a spojovacích škár pri aplikácii hydroizolácií</t>
  </si>
  <si>
    <t>-993014879</t>
  </si>
  <si>
    <t>35</t>
  </si>
  <si>
    <t>711210110.S</t>
  </si>
  <si>
    <t>Zhotovenie dvojnásobnej izol. stierky pod keramické obklady v interiéri na ploche zvislej</t>
  </si>
  <si>
    <t>-810047096</t>
  </si>
  <si>
    <t>"rezerva 5%" novy_obklad*0,05</t>
  </si>
  <si>
    <t>PLOCHA_NOVY_OBKLAD</t>
  </si>
  <si>
    <t>36</t>
  </si>
  <si>
    <t>169676875</t>
  </si>
  <si>
    <t>37</t>
  </si>
  <si>
    <t>998711201.S</t>
  </si>
  <si>
    <t>Presun hmôt pre izoláciu proti vode v objektoch výšky do 6 m</t>
  </si>
  <si>
    <t>%</t>
  </si>
  <si>
    <t>2034343068</t>
  </si>
  <si>
    <t>721</t>
  </si>
  <si>
    <t>Zdravotechnika - vnútorná kanalizácia</t>
  </si>
  <si>
    <t>38</t>
  </si>
  <si>
    <t>721140802.S</t>
  </si>
  <si>
    <t xml:space="preserve">Demontáž potrubia  rúr odpadového alebo dažďového do DN 100,  -0,01492t</t>
  </si>
  <si>
    <t>420394496</t>
  </si>
  <si>
    <t>"1.27_WC_MUZI_odhad_PD ZTI NIE JE K DISPOZICII" 5</t>
  </si>
  <si>
    <t>"1.26_PREDSIEN_odhad_PD ZTI NIE JE K DISPOZICII"1,5</t>
  </si>
  <si>
    <t>DL_RUR_ODPDAD</t>
  </si>
  <si>
    <t>39</t>
  </si>
  <si>
    <t>721172011.S1</t>
  </si>
  <si>
    <t>Potrubie odpadové , DN 50, vr. tvaroviek, D+M</t>
  </si>
  <si>
    <t>1091606776</t>
  </si>
  <si>
    <t>40</t>
  </si>
  <si>
    <t>721172012.S1</t>
  </si>
  <si>
    <t xml:space="preserve">Potrubie odpadové, DN 70,  vr. tvaroviek, D+M</t>
  </si>
  <si>
    <t>2021088451</t>
  </si>
  <si>
    <t>41</t>
  </si>
  <si>
    <t>721172013.S1</t>
  </si>
  <si>
    <t>Potrubie odpadové , DN 110, vr. tvaroviek, D+M</t>
  </si>
  <si>
    <t>942661523</t>
  </si>
  <si>
    <t>42</t>
  </si>
  <si>
    <t>721172014.S1</t>
  </si>
  <si>
    <t>Potrubie odpadové zavesene pod stropom, vodorovné DN 125, vr zavesov</t>
  </si>
  <si>
    <t>520233092</t>
  </si>
  <si>
    <t>43</t>
  </si>
  <si>
    <t>721172035.S1</t>
  </si>
  <si>
    <t>Potrubie odpadové, flexi potrubie 110</t>
  </si>
  <si>
    <t>501748874</t>
  </si>
  <si>
    <t>44</t>
  </si>
  <si>
    <t>721172696.S1</t>
  </si>
  <si>
    <t>Montáž sifónu</t>
  </si>
  <si>
    <t>-1273075503</t>
  </si>
  <si>
    <t>POCET_UMYVADIEL+POCET_PISOAROV</t>
  </si>
  <si>
    <t>45</t>
  </si>
  <si>
    <t>286540068200.S1</t>
  </si>
  <si>
    <t>Sifon biely</t>
  </si>
  <si>
    <t>-261862131</t>
  </si>
  <si>
    <t>46</t>
  </si>
  <si>
    <t>721210814.S</t>
  </si>
  <si>
    <t xml:space="preserve">Demontáž vpustu podlahového,  -0,04285t</t>
  </si>
  <si>
    <t>378058071</t>
  </si>
  <si>
    <t>47</t>
  </si>
  <si>
    <t>721213006.S</t>
  </si>
  <si>
    <t>Montáž podlahového vpustu s vodorovným odtokom DN 75</t>
  </si>
  <si>
    <t>1051842444</t>
  </si>
  <si>
    <t>48</t>
  </si>
  <si>
    <t>286630023000.S</t>
  </si>
  <si>
    <t>Podlahový vpust variabilný odtok DN 75, mriežka/krytka nerez</t>
  </si>
  <si>
    <t>-39779395</t>
  </si>
  <si>
    <t>49</t>
  </si>
  <si>
    <t>998721201.S</t>
  </si>
  <si>
    <t>Presun hmôt pre vnútornú kanalizáciu v objektoch výšky do 6 m</t>
  </si>
  <si>
    <t>-127990855</t>
  </si>
  <si>
    <t>722</t>
  </si>
  <si>
    <t>Zdravotechnika - vnútorný vodovod</t>
  </si>
  <si>
    <t>50</t>
  </si>
  <si>
    <t>722171130.S1</t>
  </si>
  <si>
    <t xml:space="preserve">Vodovodné potrubie  d 16 mm, izolovanie, vr. tvaroviek, D+M</t>
  </si>
  <si>
    <t>444443184</t>
  </si>
  <si>
    <t>51</t>
  </si>
  <si>
    <t>722171132.S1</t>
  </si>
  <si>
    <t xml:space="preserve">Vodovodné potrubie d 20 mm,  izolovanie, vr. tvaroviek, D+M</t>
  </si>
  <si>
    <t>710372085</t>
  </si>
  <si>
    <t>52</t>
  </si>
  <si>
    <t>722171133.S1</t>
  </si>
  <si>
    <t xml:space="preserve">Vodovodné potrubie d 26 mm,  izolovanie, vr. tvaroviek, D+M</t>
  </si>
  <si>
    <t>2002827301</t>
  </si>
  <si>
    <t>53</t>
  </si>
  <si>
    <t>722221430.S</t>
  </si>
  <si>
    <t>Montáž pripojovacej sanitárnej flexi hadice G 1/2</t>
  </si>
  <si>
    <t>1984326718</t>
  </si>
  <si>
    <t>pocet_wc+POCET_PISOAROV</t>
  </si>
  <si>
    <t>POCET_UMYVADIEL*2</t>
  </si>
  <si>
    <t>54</t>
  </si>
  <si>
    <t>552270000400.S</t>
  </si>
  <si>
    <t>Hadica flexi nerezová 1/2", dĺ. 500 mm</t>
  </si>
  <si>
    <t>960114515</t>
  </si>
  <si>
    <t>55</t>
  </si>
  <si>
    <t>998722201.S</t>
  </si>
  <si>
    <t>Presun hmôt pre vnútorný vodovod v objektoch výšky do 6 m</t>
  </si>
  <si>
    <t>-1483107005</t>
  </si>
  <si>
    <t>725</t>
  </si>
  <si>
    <t>Zdravotechnika - zariaďovacie predmety</t>
  </si>
  <si>
    <t>56</t>
  </si>
  <si>
    <t>725110814.S</t>
  </si>
  <si>
    <t xml:space="preserve">Demontáž záchoda odsávacieho alebo kombinačného,  -0,03420t</t>
  </si>
  <si>
    <t>súb.</t>
  </si>
  <si>
    <t>-965594438</t>
  </si>
  <si>
    <t>"1.27_WC - MUZI" 2</t>
  </si>
  <si>
    <t>57</t>
  </si>
  <si>
    <t>725122813.S</t>
  </si>
  <si>
    <t xml:space="preserve">Demontáž pisoára s nádržkou a 1 záchodom,  -0,01720t</t>
  </si>
  <si>
    <t>211402021</t>
  </si>
  <si>
    <t>58</t>
  </si>
  <si>
    <t>725149715.S</t>
  </si>
  <si>
    <t>Montáž predstenového systému záchodov do ľahkých stien s kovovou konštrukciou</t>
  </si>
  <si>
    <t>431398632</t>
  </si>
  <si>
    <t>59</t>
  </si>
  <si>
    <t>552370000100.S</t>
  </si>
  <si>
    <t>Predstenový systém pre závesné WC so splachovacou podomietkovou nádržou do ľahkých montovaných konštrukcií</t>
  </si>
  <si>
    <t>115979302</t>
  </si>
  <si>
    <t>60</t>
  </si>
  <si>
    <t>725149720.S</t>
  </si>
  <si>
    <t>Montáž záchodu do predstenového systému</t>
  </si>
  <si>
    <t>-286215775</t>
  </si>
  <si>
    <t>61</t>
  </si>
  <si>
    <t>642360000500.S</t>
  </si>
  <si>
    <t>Misa záchodová keramická závesná so splachovacím okruhom</t>
  </si>
  <si>
    <t>-1632374418</t>
  </si>
  <si>
    <t>62</t>
  </si>
  <si>
    <t>725149740.S</t>
  </si>
  <si>
    <t>Montáž predstenového systému pisoárov do ľahkých stien s kovovou konštrukciou</t>
  </si>
  <si>
    <t>-434956569</t>
  </si>
  <si>
    <t>63</t>
  </si>
  <si>
    <t>552370000900.S</t>
  </si>
  <si>
    <t>Predstenový systém pre pisoár do ľahkých montovaných konštrukcií</t>
  </si>
  <si>
    <t>-2005043757</t>
  </si>
  <si>
    <t>64</t>
  </si>
  <si>
    <t>725149745.S</t>
  </si>
  <si>
    <t>Montáž pisoáru do predstenového systému</t>
  </si>
  <si>
    <t>-699624272</t>
  </si>
  <si>
    <t>65</t>
  </si>
  <si>
    <t>642510000200.S</t>
  </si>
  <si>
    <t>Pisoár so senzorom keramický</t>
  </si>
  <si>
    <t>143211339</t>
  </si>
  <si>
    <t>66</t>
  </si>
  <si>
    <t>725149760.S</t>
  </si>
  <si>
    <t xml:space="preserve">Montáž predstenového systému umývadiel  do ľahkých stien s kovovou konštrukciou</t>
  </si>
  <si>
    <t>218133315</t>
  </si>
  <si>
    <t>67</t>
  </si>
  <si>
    <t>552280000600.S</t>
  </si>
  <si>
    <t>Predstenový systém pre umývadlo do ľahkých montovaných konštrukcií</t>
  </si>
  <si>
    <t>2088281270</t>
  </si>
  <si>
    <t>68</t>
  </si>
  <si>
    <t>725149765.S</t>
  </si>
  <si>
    <t>Montáž umývadla do predstenového systému</t>
  </si>
  <si>
    <t>1446520380</t>
  </si>
  <si>
    <t>69</t>
  </si>
  <si>
    <t>642110005300.S</t>
  </si>
  <si>
    <t>Umývadlo keramické asymetrické</t>
  </si>
  <si>
    <t>-1526459816</t>
  </si>
  <si>
    <t>70</t>
  </si>
  <si>
    <t>725190101.S</t>
  </si>
  <si>
    <t xml:space="preserve">Montáž sanitárnej priečky z HPL dosiek na WC  pre vlhké priestory s nerezovým kovaním</t>
  </si>
  <si>
    <t>943016241</t>
  </si>
  <si>
    <t>71</t>
  </si>
  <si>
    <t>607930001500.S</t>
  </si>
  <si>
    <t>Doska kompaktná z vysokotlakého laminátu (HPL) pre použitie v interiéri vo farbe s bielym jadrom, hrúbky 12 mm vr. dverí</t>
  </si>
  <si>
    <t>1256292487</t>
  </si>
  <si>
    <t>9,526*1,05 'Prepočítané koeficientom množstva</t>
  </si>
  <si>
    <t>72</t>
  </si>
  <si>
    <t>725210821.S</t>
  </si>
  <si>
    <t xml:space="preserve">Demontáž umývadiel alebo umývadielok bez výtokovej armatúry,  -0,01946t</t>
  </si>
  <si>
    <t>-1261796110</t>
  </si>
  <si>
    <t>"1.27_PREDSIEN WC - MUZI" 1</t>
  </si>
  <si>
    <t>73</t>
  </si>
  <si>
    <t>725291112.S</t>
  </si>
  <si>
    <t>Montáž záchodového sedadla s poklopom</t>
  </si>
  <si>
    <t>-1128575311</t>
  </si>
  <si>
    <t>74</t>
  </si>
  <si>
    <t>554330000300.S</t>
  </si>
  <si>
    <t>Záchodové sedadlo plastové s poklopom</t>
  </si>
  <si>
    <t>-1989734266</t>
  </si>
  <si>
    <t>75</t>
  </si>
  <si>
    <t>725291113.S</t>
  </si>
  <si>
    <t>Montaž doplnkov zariadení kúpeľní a záchodov, drobné predmety (držiak na uterák, mydelnička)</t>
  </si>
  <si>
    <t>-691480419</t>
  </si>
  <si>
    <t>76</t>
  </si>
  <si>
    <t>552280011700.S</t>
  </si>
  <si>
    <t>Držiak na mydlo/uterak</t>
  </si>
  <si>
    <t>-56103932</t>
  </si>
  <si>
    <t>77</t>
  </si>
  <si>
    <t>552280013400.S</t>
  </si>
  <si>
    <t>Držiak toaletného papiera/zasobnika</t>
  </si>
  <si>
    <t>-939990210</t>
  </si>
  <si>
    <t>78</t>
  </si>
  <si>
    <t>725291115.S1</t>
  </si>
  <si>
    <t>Montáž doplnkov zariadení kúpeľní a záchodov, zrkadlo</t>
  </si>
  <si>
    <t>-209573886</t>
  </si>
  <si>
    <t>79</t>
  </si>
  <si>
    <t>634650001300.S</t>
  </si>
  <si>
    <t>Zrkadlo bez osvetlenia, vrátane úchytov na stenu</t>
  </si>
  <si>
    <t>-312912866</t>
  </si>
  <si>
    <t>80</t>
  </si>
  <si>
    <t>725530831.S1</t>
  </si>
  <si>
    <t xml:space="preserve">Demontáž elektrického zásobníkového ohrievača vody akumulačného prietokových, mydelničiek, zasobnikov papiera ,  -0,01493t</t>
  </si>
  <si>
    <t>839120646</t>
  </si>
  <si>
    <t>pocet_wc+POCET_UMYVADIEL*3</t>
  </si>
  <si>
    <t>81</t>
  </si>
  <si>
    <t>725819201.S</t>
  </si>
  <si>
    <t xml:space="preserve">Montáž ventilu nástenného </t>
  </si>
  <si>
    <t>280260010</t>
  </si>
  <si>
    <t>82</t>
  </si>
  <si>
    <t>551110001100.S1</t>
  </si>
  <si>
    <t>Ventil 25 guľový priamy</t>
  </si>
  <si>
    <t>-1589048205</t>
  </si>
  <si>
    <t>83</t>
  </si>
  <si>
    <t>725819401.S1</t>
  </si>
  <si>
    <t>Montáž ventilu rohového</t>
  </si>
  <si>
    <t>-464448772</t>
  </si>
  <si>
    <t>POCET_PISOAROV+POCET_UMYVADIEL*2+pocet_wc</t>
  </si>
  <si>
    <t>84</t>
  </si>
  <si>
    <t>551110001600.S1</t>
  </si>
  <si>
    <t>Rohový ventil</t>
  </si>
  <si>
    <t>-1442679738</t>
  </si>
  <si>
    <t>85</t>
  </si>
  <si>
    <t>725820810.S</t>
  </si>
  <si>
    <t xml:space="preserve">Demontáž batérie drezovej, umývadlovej nástennej,  -0,0026t</t>
  </si>
  <si>
    <t>1529199433</t>
  </si>
  <si>
    <t>POCET_UMYVADIEL+1 "VYLEVKA</t>
  </si>
  <si>
    <t>86</t>
  </si>
  <si>
    <t>725829201.S</t>
  </si>
  <si>
    <t>Montáž batérie umývadlovej a drezovej nástennej pákovej alebo klasickej s mechanickým ovládaním</t>
  </si>
  <si>
    <t>-1818340489</t>
  </si>
  <si>
    <t>POCET_UMYVADIEL+1"VYLEVKA</t>
  </si>
  <si>
    <t>87</t>
  </si>
  <si>
    <t>551450003500.S</t>
  </si>
  <si>
    <t>Batéria umývadlová nástenná páková</t>
  </si>
  <si>
    <t>966167582</t>
  </si>
  <si>
    <t>88</t>
  </si>
  <si>
    <t>998725201.S</t>
  </si>
  <si>
    <t>Presun hmôt pre zariaďovacie predmety v objektoch výšky do 6 m</t>
  </si>
  <si>
    <t>540014857</t>
  </si>
  <si>
    <t>733</t>
  </si>
  <si>
    <t>Ústredné kúrenie - rozvodné potrubie</t>
  </si>
  <si>
    <t>89</t>
  </si>
  <si>
    <t>733151024.S</t>
  </si>
  <si>
    <t>Potrubie z medených rúrok polotvrdých spájaných tvrdou spájkou D 22/1,0 mm</t>
  </si>
  <si>
    <t>-2111779454</t>
  </si>
  <si>
    <t>90</t>
  </si>
  <si>
    <t>733152012.S</t>
  </si>
  <si>
    <t>Vytvorenie odbočky pomocou špeciálneho mosadzného T-kusu pre ústredné vykurovanie22x1/2"</t>
  </si>
  <si>
    <t>-820029067</t>
  </si>
  <si>
    <t>91</t>
  </si>
  <si>
    <t>197730031870.S</t>
  </si>
  <si>
    <t>Špeciálny T- kus na vytváranie odbočiek 22x1/2", mosadz</t>
  </si>
  <si>
    <t>-815865476</t>
  </si>
  <si>
    <t>92</t>
  </si>
  <si>
    <t>998733201.S</t>
  </si>
  <si>
    <t>Presun hmôt pre rozvody potrubia v objektoch výšky do 6 m</t>
  </si>
  <si>
    <t>2050488103</t>
  </si>
  <si>
    <t>734</t>
  </si>
  <si>
    <t>Ústredné kúrenie - armatúry</t>
  </si>
  <si>
    <t>93</t>
  </si>
  <si>
    <t>734140821.S1</t>
  </si>
  <si>
    <t xml:space="preserve">Demontáž ventilu radiatorevého </t>
  </si>
  <si>
    <t>1334771098</t>
  </si>
  <si>
    <t>94</t>
  </si>
  <si>
    <t>734211111.S</t>
  </si>
  <si>
    <t>Ventil odvzdušňovací závitový vykurovacích telies do G 3/8</t>
  </si>
  <si>
    <t>-1092998379</t>
  </si>
  <si>
    <t>95</t>
  </si>
  <si>
    <t>734223255.S1</t>
  </si>
  <si>
    <t>Montáž armatúr pre pripojenie vykurovacích telies priamych</t>
  </si>
  <si>
    <t>-84457141</t>
  </si>
  <si>
    <t>96</t>
  </si>
  <si>
    <t>551290007700.S1</t>
  </si>
  <si>
    <t xml:space="preserve">Regulačné a uzatvárateľné šróbenie pre vykurovacie telesá pre priamy dvojtrubkový systém </t>
  </si>
  <si>
    <t>-2546691</t>
  </si>
  <si>
    <t>97</t>
  </si>
  <si>
    <t>734291113.S</t>
  </si>
  <si>
    <t>Ostané armatúry, kohútik plniaci a vypúšťací normy 13 7061, PN 1,0/100st. C G 1/2</t>
  </si>
  <si>
    <t>1291959067</t>
  </si>
  <si>
    <t>98</t>
  </si>
  <si>
    <t>998734201.S</t>
  </si>
  <si>
    <t>Presun hmôt pre armatúry v objektoch výšky do 6 m</t>
  </si>
  <si>
    <t>2140870543</t>
  </si>
  <si>
    <t>735</t>
  </si>
  <si>
    <t>Ústredné kúrenie - vykurovacie telesá</t>
  </si>
  <si>
    <t>735154253.S</t>
  </si>
  <si>
    <t>Montáž vykurovacieho telesa panelovéhotrojradového výšky 900 mm/ dĺžky 1400-1800 mm</t>
  </si>
  <si>
    <t>-497381772</t>
  </si>
  <si>
    <t>100</t>
  </si>
  <si>
    <t>484530048336.S</t>
  </si>
  <si>
    <t>Teleso vykurovacie doskové trojradové oceľové, vxlxhĺ 900x1600x155 mm, s bočným pripojením</t>
  </si>
  <si>
    <t>-109165089</t>
  </si>
  <si>
    <t>101</t>
  </si>
  <si>
    <t>735211812.S</t>
  </si>
  <si>
    <t xml:space="preserve">Demontáž registra z oceľových rúrok rebrového 76/3/156 do 3m s počtom prameňov 2,  -0,05108t</t>
  </si>
  <si>
    <t>878961177</t>
  </si>
  <si>
    <t>102</t>
  </si>
  <si>
    <t>998735201.S</t>
  </si>
  <si>
    <t>Presun hmôt pre vykurovacie telesá v objektoch výšky do 6 m</t>
  </si>
  <si>
    <t>408063241</t>
  </si>
  <si>
    <t>763</t>
  </si>
  <si>
    <t>Konštrukcie - drevostavby</t>
  </si>
  <si>
    <t>103</t>
  </si>
  <si>
    <t>763135035.S2</t>
  </si>
  <si>
    <t>Kazetový podhľad 600 x 600 mm, hrana ostrá, konštrukcia viditeľná, doska sadrokartónová biela hr. 12,5 mm, DLHÉ ZAVESY AZ NA SV 2,6 M</t>
  </si>
  <si>
    <t>-264358130</t>
  </si>
  <si>
    <t>104</t>
  </si>
  <si>
    <t>763161550.S</t>
  </si>
  <si>
    <t>Montáž SDK obkladu - kapotáže r. š. do 500 mm, 2x hrana s rohovou lištou, dvojité opláštenie doskami hr. 2x12,5 mm</t>
  </si>
  <si>
    <t>1717613946</t>
  </si>
  <si>
    <t>POCET_PISOAROV*1,5</t>
  </si>
  <si>
    <t>POCET_UMYVADIEL*1,5</t>
  </si>
  <si>
    <t>pocet_wc*1,5</t>
  </si>
  <si>
    <t>105</t>
  </si>
  <si>
    <t>590110002800.S</t>
  </si>
  <si>
    <t>Doska sadrokartónová impregnovaná H2, hr. 12,5 mm</t>
  </si>
  <si>
    <t>910189386</t>
  </si>
  <si>
    <t>7,5*1,05 'Prepočítané koeficientom množstva</t>
  </si>
  <si>
    <t>106</t>
  </si>
  <si>
    <t>998763201.S</t>
  </si>
  <si>
    <t>Presun hmôt pre drevostavby v objektoch výšky do 12 m</t>
  </si>
  <si>
    <t>1313692107</t>
  </si>
  <si>
    <t>764</t>
  </si>
  <si>
    <t>Konštrukcie klampiarske</t>
  </si>
  <si>
    <t>107</t>
  </si>
  <si>
    <t>764410450.S</t>
  </si>
  <si>
    <t>Oplechovanie parapetov z pozinkovaného farbeného PZf plechu, vrátane rohov r.š. 330 mm</t>
  </si>
  <si>
    <t>-1348682018</t>
  </si>
  <si>
    <t>108</t>
  </si>
  <si>
    <t>764410850.S</t>
  </si>
  <si>
    <t xml:space="preserve">Demontáž oplechovania parapetov rš od 100 do 330 mm,  -0,00135t</t>
  </si>
  <si>
    <t>-1399361694</t>
  </si>
  <si>
    <t>plocha_okien/0,6</t>
  </si>
  <si>
    <t>109</t>
  </si>
  <si>
    <t>998764201.S</t>
  </si>
  <si>
    <t>Presun hmôt pre konštrukcie klampiarske v objektoch výšky do 6 m</t>
  </si>
  <si>
    <t>239396677</t>
  </si>
  <si>
    <t>766</t>
  </si>
  <si>
    <t>Konštrukcie stolárske</t>
  </si>
  <si>
    <t>110</t>
  </si>
  <si>
    <t>766621400.S</t>
  </si>
  <si>
    <t>Montáž okien plastových s hydroizolačnými páskami (exteriérová a interiérová)</t>
  </si>
  <si>
    <t>517856510</t>
  </si>
  <si>
    <t>"900/600_sklopne" (0,9+0,6)*2*2*1,05</t>
  </si>
  <si>
    <t>111</t>
  </si>
  <si>
    <t>283290008100.S</t>
  </si>
  <si>
    <t>Fólia paropriepustná tesniaca polymér-flísová, š. 70 mm, dĺ. 30 m, pre tesnenie pripájacej škáry okenného rámu a muriva z exteriéru</t>
  </si>
  <si>
    <t>-1832762549</t>
  </si>
  <si>
    <t>112</t>
  </si>
  <si>
    <t>283290008700.S</t>
  </si>
  <si>
    <t>Fólia paronepriepustná tesniaca polymér-flísová, š. 70 mm, dĺ. 30 m, pre tesnenie pripájacej škáry okenného rámu a muriva z interiéru</t>
  </si>
  <si>
    <t>490685964</t>
  </si>
  <si>
    <t>113</t>
  </si>
  <si>
    <t>611410091050.S2</t>
  </si>
  <si>
    <t>Okno plastové jednokrídlov S, izolačné trojsklo</t>
  </si>
  <si>
    <t>-1318560421</t>
  </si>
  <si>
    <t>114</t>
  </si>
  <si>
    <t>766662112.S</t>
  </si>
  <si>
    <t>Montáž dverového krídla otočného jednokrídlového poldrážkového, do existujúcej zárubne, vrátane kovania</t>
  </si>
  <si>
    <t>840224135</t>
  </si>
  <si>
    <t>115</t>
  </si>
  <si>
    <t>549150000600.S</t>
  </si>
  <si>
    <t>Kľučka dverová a rozeta 2x, nehrdzavejúca oceľ, povrch nerez brúsený</t>
  </si>
  <si>
    <t>1837270467</t>
  </si>
  <si>
    <t>116</t>
  </si>
  <si>
    <t>611610000400.S</t>
  </si>
  <si>
    <t>Dvere vnútorné jednokrídlové, šírka 600-900 mm, výplň papierová voština, povrch fólia, plné</t>
  </si>
  <si>
    <t>414171567</t>
  </si>
  <si>
    <t>117</t>
  </si>
  <si>
    <t>766662811.S</t>
  </si>
  <si>
    <t xml:space="preserve">Demontáž dverného krídla, dokovanie prahu dverí jednokrídlových,  -0,00100t</t>
  </si>
  <si>
    <t>-387160630</t>
  </si>
  <si>
    <t>118</t>
  </si>
  <si>
    <t>766694141.S</t>
  </si>
  <si>
    <t>Montáž parapetnej dosky plastovej šírky do 300 mm, dĺžky do 1000 mm</t>
  </si>
  <si>
    <t>-459491842</t>
  </si>
  <si>
    <t>119</t>
  </si>
  <si>
    <t>611560000400.S</t>
  </si>
  <si>
    <t>Parapetná doska plastová, šírka 300 mm, komôrková vnútorná, biela</t>
  </si>
  <si>
    <t>834658448</t>
  </si>
  <si>
    <t>120</t>
  </si>
  <si>
    <t>766695212.S</t>
  </si>
  <si>
    <t>Montáž prahu dverí, jednokrídlových</t>
  </si>
  <si>
    <t>-165541837</t>
  </si>
  <si>
    <t>121</t>
  </si>
  <si>
    <t>611890003700.S</t>
  </si>
  <si>
    <t>Prah dubový, dĺžka 810 mm, šírka 80 mm</t>
  </si>
  <si>
    <t>-765939126</t>
  </si>
  <si>
    <t>122</t>
  </si>
  <si>
    <t>998766201.S</t>
  </si>
  <si>
    <t>Presun hmot pre konštrukcie stolárske v objektoch výšky do 6 m</t>
  </si>
  <si>
    <t>1953236912</t>
  </si>
  <si>
    <t>769</t>
  </si>
  <si>
    <t>Montáže vzduchotechnických zariadení</t>
  </si>
  <si>
    <t>123</t>
  </si>
  <si>
    <t>769035081.S</t>
  </si>
  <si>
    <t>Montáž krycej mriežky hranatej prierezu 0.125-0.355 m2</t>
  </si>
  <si>
    <t>-1461179661</t>
  </si>
  <si>
    <t>124</t>
  </si>
  <si>
    <t>429720200700.S</t>
  </si>
  <si>
    <t>Mriežka krycia hranatá, rozmery šxv 500x250 mm</t>
  </si>
  <si>
    <t>-865783118</t>
  </si>
  <si>
    <t>125</t>
  </si>
  <si>
    <t>769049100.S</t>
  </si>
  <si>
    <t>Montáž sušiča rúk</t>
  </si>
  <si>
    <t>130512856</t>
  </si>
  <si>
    <t>126</t>
  </si>
  <si>
    <t>429420016300.S</t>
  </si>
  <si>
    <t>Sušič rúk teplovzdušný, prietok 170 m3/h,</t>
  </si>
  <si>
    <t>-1228286312</t>
  </si>
  <si>
    <t>127</t>
  </si>
  <si>
    <t>769082315.S</t>
  </si>
  <si>
    <t xml:space="preserve">Demontáž sušičov rúk,  -0,0028 t</t>
  </si>
  <si>
    <t>-1886028143</t>
  </si>
  <si>
    <t>128</t>
  </si>
  <si>
    <t>769082790.S</t>
  </si>
  <si>
    <t xml:space="preserve">Demontáž krycej mriežky hranatej prierezu 0.125-0.355 m2,  -0,0048 t</t>
  </si>
  <si>
    <t>-916231240</t>
  </si>
  <si>
    <t>129</t>
  </si>
  <si>
    <t>998769201.S.1</t>
  </si>
  <si>
    <t>Presun hmôt pre montáž vzduchotechnických zariadení v stavbe (objekte) výšky do 7 m</t>
  </si>
  <si>
    <t>-1458913593</t>
  </si>
  <si>
    <t>771</t>
  </si>
  <si>
    <t>Podlahy z dlaždíc</t>
  </si>
  <si>
    <t>130</t>
  </si>
  <si>
    <t>771575620.S</t>
  </si>
  <si>
    <t>Montáž podláh z dlaždíc keramických do tmelu v obmedzenom priestore veľ. 300 x 600 mm</t>
  </si>
  <si>
    <t>2066797963</t>
  </si>
  <si>
    <t>131</t>
  </si>
  <si>
    <t>597740003510.S</t>
  </si>
  <si>
    <t>Dlaždice keramické, lxvxhr 298x598x10 mm, neglazované</t>
  </si>
  <si>
    <t>1222723714</t>
  </si>
  <si>
    <t>16,478*1,06 'Prepočítané koeficientom množstva</t>
  </si>
  <si>
    <t>132</t>
  </si>
  <si>
    <t>771579815.S</t>
  </si>
  <si>
    <t>Rezanie hrán obkladačiek a dlaždíc pod 45 stupňovým uhlom - Jolly hrany</t>
  </si>
  <si>
    <t>-1284241480</t>
  </si>
  <si>
    <t>"900/600_sklopne" (0,6)*2*2*1,05</t>
  </si>
  <si>
    <t>133</t>
  </si>
  <si>
    <t>998771201.S</t>
  </si>
  <si>
    <t>Presun hmôt pre podlahy z dlaždíc v objektoch výšky do 6m</t>
  </si>
  <si>
    <t>-1505694254</t>
  </si>
  <si>
    <t>781</t>
  </si>
  <si>
    <t>Obklady</t>
  </si>
  <si>
    <t>134</t>
  </si>
  <si>
    <t>781445126.S</t>
  </si>
  <si>
    <t>Montáž obkladov vnútor. stien z obkladačiek kladených do tmelu v obmedzenom priestore veľ. 300x600 mm</t>
  </si>
  <si>
    <t>1104932887</t>
  </si>
  <si>
    <t>135</t>
  </si>
  <si>
    <t>597640001800.S</t>
  </si>
  <si>
    <t>Obkladačky keramické lxvxhr 298x598x10 mm</t>
  </si>
  <si>
    <t>-599885220</t>
  </si>
  <si>
    <t>43,262*1,06 'Prepočítané koeficientom množstva</t>
  </si>
  <si>
    <t>136</t>
  </si>
  <si>
    <t>998781201.S</t>
  </si>
  <si>
    <t>Presun hmôt pre obklady keramické v objektoch výšky do 6 m</t>
  </si>
  <si>
    <t>-1327030153</t>
  </si>
  <si>
    <t>783</t>
  </si>
  <si>
    <t>Nátery</t>
  </si>
  <si>
    <t>137</t>
  </si>
  <si>
    <t>783201812.S1</t>
  </si>
  <si>
    <t>Odstránenie starých náterov z kovových stavebných doplnkových konštrukcií oceľovou kefou ZARUBNE</t>
  </si>
  <si>
    <t>-1962847933</t>
  </si>
  <si>
    <t>"1.26_vstupny priestor_dvere 80/197" (0,9+2,05*2)*2*1,05</t>
  </si>
  <si>
    <t>138</t>
  </si>
  <si>
    <t>783224900.S1</t>
  </si>
  <si>
    <t>Náter kov.stav.doplnk.konštr. syntetické na vzduchu schnúce ZARUBNE</t>
  </si>
  <si>
    <t>-230742638</t>
  </si>
  <si>
    <t>784</t>
  </si>
  <si>
    <t>Maľby</t>
  </si>
  <si>
    <t>139</t>
  </si>
  <si>
    <t>784402802.S</t>
  </si>
  <si>
    <t>Odstránenie malieb oškrabaním, výšky nad 3,80 m, -0,0003 t</t>
  </si>
  <si>
    <t>-487233859</t>
  </si>
  <si>
    <t>plocha_dlazba"strop</t>
  </si>
  <si>
    <t>"rezerva 5%" malba*0,05</t>
  </si>
  <si>
    <t>140</t>
  </si>
  <si>
    <t>784410110.S</t>
  </si>
  <si>
    <t>Penetrovanie jednonásobné jemnozrnných podkladov výšky nad 3,80 m</t>
  </si>
  <si>
    <t>306976936</t>
  </si>
  <si>
    <t>141</t>
  </si>
  <si>
    <t>784410510.S</t>
  </si>
  <si>
    <t>Prebrúsenie a oprášenie jemnozrnných povrchov výšky nad 3,80 m</t>
  </si>
  <si>
    <t>1961147403</t>
  </si>
  <si>
    <t>142</t>
  </si>
  <si>
    <t>784410600.S</t>
  </si>
  <si>
    <t>Vyrovnanie trhlín a nerovností na jemnozrnných povrchoch výšky do 3,80 m</t>
  </si>
  <si>
    <t>-1711095297</t>
  </si>
  <si>
    <t>143</t>
  </si>
  <si>
    <t>784418012.S</t>
  </si>
  <si>
    <t>Zakrývanie podláh a zariadení papierom v miestnostiach alebo na schodisku</t>
  </si>
  <si>
    <t>538712839</t>
  </si>
  <si>
    <t>144</t>
  </si>
  <si>
    <t>784452472.S</t>
  </si>
  <si>
    <t>Maľby z maliarskych zmesí na vodnej báze, ručne nanášané tónované s bielym stropom dvojnásobné na jemnozrnný podklad výšky nad 3,80 m</t>
  </si>
  <si>
    <t>-958893886</t>
  </si>
  <si>
    <t>Práce a dodávky M</t>
  </si>
  <si>
    <t>21-M</t>
  </si>
  <si>
    <t>Elektromontáže</t>
  </si>
  <si>
    <t>145</t>
  </si>
  <si>
    <t>210203051.S</t>
  </si>
  <si>
    <t>Montáž a zapojenie LED panelu 600x600 mm do kazetového stropu</t>
  </si>
  <si>
    <t>1296615989</t>
  </si>
  <si>
    <t>POCET_UMYVADIEL*1 " 1.26 predsien</t>
  </si>
  <si>
    <t>pocet_wc+1 "1.27 miestnost wc</t>
  </si>
  <si>
    <t>146</t>
  </si>
  <si>
    <t>348130002418.S</t>
  </si>
  <si>
    <t>LED svietidlo interiérové zabudovateľné pohľadové 1x40W, IP40, 4000 K, 3600 lm, 595x595 mm</t>
  </si>
  <si>
    <t>-1323860568</t>
  </si>
  <si>
    <t>147</t>
  </si>
  <si>
    <t>210290858.S1</t>
  </si>
  <si>
    <t>Napojenie svietidiel - uprava elektrických rozvodov</t>
  </si>
  <si>
    <t>1174145702</t>
  </si>
  <si>
    <t>148</t>
  </si>
  <si>
    <t>210290858.S2</t>
  </si>
  <si>
    <t xml:space="preserve">Úprava elektroinštalácie, rozvodov z dovodu rekonštrukcie </t>
  </si>
  <si>
    <t>komplet</t>
  </si>
  <si>
    <t>-226298594</t>
  </si>
  <si>
    <t>149</t>
  </si>
  <si>
    <t>210962017.S</t>
  </si>
  <si>
    <t>Demontáž svietidla - žiarovkové priemyslové stropné prisadené</t>
  </si>
  <si>
    <t>1419830659</t>
  </si>
  <si>
    <t>"1.26_PREDSIEN WC - MUZI" 1</t>
  </si>
  <si>
    <t>"1.27_WC - MUZI" 1</t>
  </si>
  <si>
    <t>22-M</t>
  </si>
  <si>
    <t>Montáže oznamovacích a zabezpečovacích zariadení</t>
  </si>
  <si>
    <t>150</t>
  </si>
  <si>
    <t>220260504.S1</t>
  </si>
  <si>
    <t>Zasekanie a zacistenie rozvodov vody a eli. pod omietkou</t>
  </si>
  <si>
    <t>1624267439</t>
  </si>
  <si>
    <t>"odhad" 25</t>
  </si>
  <si>
    <t>HZS</t>
  </si>
  <si>
    <t>Hodinové zúčtovacie sadzby</t>
  </si>
  <si>
    <t>151</t>
  </si>
  <si>
    <t>HZS000211.S</t>
  </si>
  <si>
    <t>Stavebno montážne práce menej náročne, pomocné alebo manipulačné (Tr. 1) v rozsahu viac 4 a menej ako 8 hodínn, sťahovanie mobiliáru</t>
  </si>
  <si>
    <t>hod</t>
  </si>
  <si>
    <t>512</t>
  </si>
  <si>
    <t>-108523229</t>
  </si>
  <si>
    <t>Investičné náklady neobsiahnuté v cenách</t>
  </si>
  <si>
    <t>152</t>
  </si>
  <si>
    <t>000400022.S</t>
  </si>
  <si>
    <t>Projektové práce - stavebná časť (stavebné objekty vrátane ich technického vybavenia). náklady na dokumentáciu skutočného zhotovenia stavby - Dodanie zákresu nových rozvodov ZTI a EL</t>
  </si>
  <si>
    <t>eur</t>
  </si>
  <si>
    <t>1024</t>
  </si>
  <si>
    <t>406161691</t>
  </si>
  <si>
    <t>153</t>
  </si>
  <si>
    <t>000800013.S1</t>
  </si>
  <si>
    <t>Vplyv pracovného prostredia - prevádzka investora a vplyv prostredia prestávky v práci - Príplatok za prácu v noci, cez sviatky a v dňoch pracovného pokoja</t>
  </si>
  <si>
    <t>-1068340250</t>
  </si>
  <si>
    <t>154</t>
  </si>
  <si>
    <t>001000034.S</t>
  </si>
  <si>
    <t>Inžinierska činnosť - skúšky a revízie ostatné skúšky, revízna správa na elektroinštaláciu</t>
  </si>
  <si>
    <t>-1640984464</t>
  </si>
  <si>
    <t>POZ</t>
  </si>
  <si>
    <t>POZNÁMKY</t>
  </si>
  <si>
    <t>155</t>
  </si>
  <si>
    <t>POZNAMKA_4</t>
  </si>
  <si>
    <t xml:space="preserve">Kontrolný rozpočet/zadanie pre verejné obstarávanie bol zostavený na základe požiadaviek investora a  po obhliadke uskutočnenej dňa 26.05.2025 za pritomnosti zástupcov investora.</t>
  </si>
  <si>
    <t>1239383580</t>
  </si>
  <si>
    <t>P</t>
  </si>
  <si>
    <t xml:space="preserve">Poznámka k položke:_x000d_
_x000d_
</t>
  </si>
  <si>
    <t>156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</si>
  <si>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</si>
  <si>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</si>
  <si>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-1895609513</t>
  </si>
  <si>
    <t>157</t>
  </si>
  <si>
    <t>POZNAMKA_6</t>
  </si>
  <si>
    <t>Vzhľadom na absenciu PD tejto profesie sú výmery a práce odhadovené a preto je potrebné náklady chýbajúcich položiek premietnuť do položiek tohto zadania.</t>
  </si>
  <si>
    <t>927824477</t>
  </si>
  <si>
    <t>VP</t>
  </si>
  <si>
    <t xml:space="preserve">  Práce naviac</t>
  </si>
  <si>
    <t>PN</t>
  </si>
  <si>
    <t>15,192</t>
  </si>
  <si>
    <t>15,952</t>
  </si>
  <si>
    <t>40,458</t>
  </si>
  <si>
    <t>42,481</t>
  </si>
  <si>
    <t>24,334</t>
  </si>
  <si>
    <t>15,75</t>
  </si>
  <si>
    <t>0,704</t>
  </si>
  <si>
    <t>40,286</t>
  </si>
  <si>
    <t>04_ŽENY - Rekonštrukcia wc ŽENY v strede haly</t>
  </si>
  <si>
    <t>42,3</t>
  </si>
  <si>
    <t>23,175</t>
  </si>
  <si>
    <t>8,225</t>
  </si>
  <si>
    <t>POCET_VYLEVIEK</t>
  </si>
  <si>
    <t>0,9*2,05*4</t>
  </si>
  <si>
    <t>"povodnych deliacich wc priečok" (1,5+0,925+1,305)*2,1*1,05</t>
  </si>
  <si>
    <t>"1.28_PREDSIEN WC " (2,725*1,49)</t>
  </si>
  <si>
    <t>"1.29_WC " (2,725*4,085)</t>
  </si>
  <si>
    <t>"1.28_predsien" 2</t>
  </si>
  <si>
    <t>"1.29_WC " 2+1 "DVERE DO MIESTNOSTI UPRATOVACKY</t>
  </si>
  <si>
    <t>"1.29_WC " 0,7*2,02*2</t>
  </si>
  <si>
    <t>"1.28_PREDSIEN WC " (2,725+1,49)*2*1,1</t>
  </si>
  <si>
    <t>"1.29_WC " (2,725+4,085)*2*1,1-0,9*0,6*2</t>
  </si>
  <si>
    <t>"1.28_PREDSIEN WC " (2,725+1,49)*2*2 -0,9*2,02*2</t>
  </si>
  <si>
    <t>"1.29_WC " (2,725+4,085)*2*2,135-0,9*2,05</t>
  </si>
  <si>
    <t>7,888*19 'Prepočítané koeficientom množstva</t>
  </si>
  <si>
    <t>7,888*4 'Prepočítané koeficientom množstva</t>
  </si>
  <si>
    <t>POCET_UMYVADIEL+POCET_VYLEVIEK</t>
  </si>
  <si>
    <t>"1.29_WC " 2</t>
  </si>
  <si>
    <t>725149805.S</t>
  </si>
  <si>
    <t>Montáž predstenového systému výleviek do ľahkých stien s kovovou konštrukciou</t>
  </si>
  <si>
    <t>2067818794</t>
  </si>
  <si>
    <t>552370001110.S</t>
  </si>
  <si>
    <t>Predstenový systém pre výlevku do ľahkých montovaných konštrukcií</t>
  </si>
  <si>
    <t>2099567970</t>
  </si>
  <si>
    <t>725149810.S</t>
  </si>
  <si>
    <t>Montáž výleviek do predstenového systému</t>
  </si>
  <si>
    <t>146065870</t>
  </si>
  <si>
    <t>642710000100.S</t>
  </si>
  <si>
    <t>Výlevka stojatá keramická s plastovou mrežou</t>
  </si>
  <si>
    <t>-2102588928</t>
  </si>
  <si>
    <t>8,225*1,05 'Prepočítané koeficientom množstva</t>
  </si>
  <si>
    <t>"1.28_PREDSIEN WC " 1</t>
  </si>
  <si>
    <t>"1.29_WC " 1</t>
  </si>
  <si>
    <t>725330820.S</t>
  </si>
  <si>
    <t xml:space="preserve">Demontáž výlevky bez výtokovej armatúry, bez nádrže a splachovacieho potrubia, diturvitovej,  -0,03470t</t>
  </si>
  <si>
    <t>1920874931</t>
  </si>
  <si>
    <t>pocet_wc+POCET_UMYVADIEL+2</t>
  </si>
  <si>
    <t>POCET_VYLEVIEK*2+POCET_UMYVADIEL*2+pocet_wc</t>
  </si>
  <si>
    <t>POCET_VYLEVIEK*1,5</t>
  </si>
  <si>
    <t>"1.29_WC " 1 "DVERE DO MIESTNOSTI UPRATOVACKY</t>
  </si>
  <si>
    <t>15,952*1,06 'Prepočítané koeficientom množstva</t>
  </si>
  <si>
    <t>42,481*1,06 'Prepočítané koeficientom množstva</t>
  </si>
  <si>
    <t>"1.26_vstupny priestor_dvere 80/197" (0,9+2,05*2)*3*1,05</t>
  </si>
  <si>
    <t>POCET_UMYVADIEL*1 " 1.28 predsien</t>
  </si>
  <si>
    <t>pocet_wc+1 "1.29 miestnost wc</t>
  </si>
  <si>
    <t>0,346</t>
  </si>
  <si>
    <t>13,586</t>
  </si>
  <si>
    <t>14,265</t>
  </si>
  <si>
    <t>4,034</t>
  </si>
  <si>
    <t>9,097</t>
  </si>
  <si>
    <t>05_UPRAT - Rekonštrukcia miestnost UPRATOVAČKY v strede haly</t>
  </si>
  <si>
    <t>3,842</t>
  </si>
  <si>
    <t>14,722</t>
  </si>
  <si>
    <t>15,458</t>
  </si>
  <si>
    <t>9,552</t>
  </si>
  <si>
    <t>0,9*2,05*1</t>
  </si>
  <si>
    <t>"1.30_UPRAT " (2,725*1,41)</t>
  </si>
  <si>
    <t>"1.30_UPRAT " (2,725+1,41)*2*1,1</t>
  </si>
  <si>
    <t>"1.30_UPRAT " (2,725+1,41)*2*2-0,9*2,02</t>
  </si>
  <si>
    <t>2,147*19 'Prepočítané koeficientom množstva</t>
  </si>
  <si>
    <t>2,147*4 'Prepočítané koeficientom množstva</t>
  </si>
  <si>
    <t>"1.30_UPRAT " 2,5</t>
  </si>
  <si>
    <t>POCET_VYLEVIEK*2</t>
  </si>
  <si>
    <t>"1.30_UPRAT " 1</t>
  </si>
  <si>
    <t>1 "VYLEVKA</t>
  </si>
  <si>
    <t>1"VYLEVKA</t>
  </si>
  <si>
    <t>1,5*1,05 'Prepočítané koeficientom množstva</t>
  </si>
  <si>
    <t>4,034*1,06 'Prepočítané koeficientom množstva</t>
  </si>
  <si>
    <t>15,458*1,06 'Prepočítané koeficientom množstva</t>
  </si>
  <si>
    <t xml:space="preserve">POCET_VYLEVIEK "1.30_UPRAT </t>
  </si>
  <si>
    <t>"odhad" 5</t>
  </si>
  <si>
    <t>15,138</t>
  </si>
  <si>
    <t>15,895</t>
  </si>
  <si>
    <t>1,488</t>
  </si>
  <si>
    <t>48,733</t>
  </si>
  <si>
    <t>1,562</t>
  </si>
  <si>
    <t>64,628</t>
  </si>
  <si>
    <t>67,859</t>
  </si>
  <si>
    <t>SOKLIK</t>
  </si>
  <si>
    <t>11,92</t>
  </si>
  <si>
    <t>06_CHODBA - Rekonštrukcia CHODBA pred wc MUŽI/ŽENY v strede haly</t>
  </si>
  <si>
    <t>NATER_UMYVATELNY</t>
  </si>
  <si>
    <t>17,88</t>
  </si>
  <si>
    <t>steny UDE</t>
  </si>
  <si>
    <t>46,412</t>
  </si>
  <si>
    <t>0,9*2,05*2</t>
  </si>
  <si>
    <t>1,55*2,5*2</t>
  </si>
  <si>
    <t>"1.25_CHODBA" 5,8*2,61</t>
  </si>
  <si>
    <t>"1.25_CHODBA"( 1,61+5,8)*2*3,9-1,55*2,5*2-0,9*2,02*2</t>
  </si>
  <si>
    <t>"1.25_CHODBA"( 1,61+5,8-1,55-0,9)*2*0,15 "SOKLIK</t>
  </si>
  <si>
    <t>2,247*19 'Prepočítané koeficientom množstva</t>
  </si>
  <si>
    <t>2,247*4 'Prepočítané koeficientom množstva</t>
  </si>
  <si>
    <t>-177374335</t>
  </si>
  <si>
    <t>1367897445</t>
  </si>
  <si>
    <t>-242216335</t>
  </si>
  <si>
    <t>60582345</t>
  </si>
  <si>
    <t>312161242</t>
  </si>
  <si>
    <t>-979075505</t>
  </si>
  <si>
    <t>2090528318</t>
  </si>
  <si>
    <t>459763556</t>
  </si>
  <si>
    <t>1207276432</t>
  </si>
  <si>
    <t>153430440</t>
  </si>
  <si>
    <t>660314805</t>
  </si>
  <si>
    <t>-1250108695</t>
  </si>
  <si>
    <t>-1471089956</t>
  </si>
  <si>
    <t>-123818380</t>
  </si>
  <si>
    <t>763135035.S1</t>
  </si>
  <si>
    <t>Kazetový podhľad 600 x 600 mm, hrana ostrá, konštrukcia viditeľná, doska sadrokartónová biela hr. 12,5 mm, DLHÉ ZAVESY AZ NA SV 3,6 M</t>
  </si>
  <si>
    <t>771415008.S</t>
  </si>
  <si>
    <t>Montáž soklíkov z obkladačiek do tmelu veľ. 600 x 95 mm</t>
  </si>
  <si>
    <t>1762117427</t>
  </si>
  <si>
    <t>"1.25_CHODBA" 2,61*2+5,8*2-0,9*2-1,55*2</t>
  </si>
  <si>
    <t>"rezerva 5%" SOKLIK*0,05</t>
  </si>
  <si>
    <t>597640005800.S</t>
  </si>
  <si>
    <t>Sokel keramický, lxvxhr 598x95x10 mm</t>
  </si>
  <si>
    <t>-205575574</t>
  </si>
  <si>
    <t>12,516*1,74 'Prepočítané koeficientom množstva</t>
  </si>
  <si>
    <t>15,895*1,06 'Prepočítané koeficientom množstva</t>
  </si>
  <si>
    <t>783894122.S</t>
  </si>
  <si>
    <t>Náter farbami ekologickými riediteľnými vodoui umývateľnými stien dvojnásobný</t>
  </si>
  <si>
    <t>1524782704</t>
  </si>
  <si>
    <t>"1.25_CHODBA" (2,61*2+5,8*2)*1,5-0,9*1,5*2-1,55*1,5*2</t>
  </si>
  <si>
    <t>"rezerva 5%" NATER_UMYVATELNY*0,05</t>
  </si>
  <si>
    <t>"1.25_CHODBA"2</t>
  </si>
  <si>
    <t>210962024.S</t>
  </si>
  <si>
    <t xml:space="preserve">Demontáž svietidla - žiarovkové  nástenné prisadené </t>
  </si>
  <si>
    <t>1693888273</t>
  </si>
  <si>
    <t>"1.25_CHODBA" 2</t>
  </si>
  <si>
    <t>"odhad" 15</t>
  </si>
  <si>
    <t>ZOZNAM FIGÚR</t>
  </si>
  <si>
    <t>Výmera</t>
  </si>
  <si>
    <t>07/ 03_MUŽI</t>
  </si>
  <si>
    <t>Použitie figúry:</t>
  </si>
  <si>
    <t>dl_pvc_sokel</t>
  </si>
  <si>
    <t>dl_zarubne_1</t>
  </si>
  <si>
    <t>marmolit</t>
  </si>
  <si>
    <t>"83_PREDSIEN WC - MUZI" (2,75*2+2,375*1)*1,5-0,9*1,5*2 "MIMO OBKLADU</t>
  </si>
  <si>
    <t>+5% NA NOVE KONSTRUKCIE BEZ DELIACICH STIENOK</t>
  </si>
  <si>
    <t>plocha_novy_obklad_1</t>
  </si>
  <si>
    <t>plocha_pvc</t>
  </si>
  <si>
    <t>plocha_wc_priecok</t>
  </si>
  <si>
    <t>+5% UDE</t>
  </si>
  <si>
    <t>"povodnych deliacich wc priečok" (0,9*3+1,6*3)*2,1*1,05</t>
  </si>
  <si>
    <t>"83_PREDSIEN WC - MUZI" 2,75*2+2,375-0,9*2</t>
  </si>
  <si>
    <t>umyvadla</t>
  </si>
  <si>
    <t>07/ 04_ŽENY</t>
  </si>
  <si>
    <t>"1.27_WC - MUZI" 0</t>
  </si>
  <si>
    <t>07/ 05_UPRAT</t>
  </si>
  <si>
    <t>"povodnych deliacich wc priečok" 0</t>
  </si>
  <si>
    <t>07/ 06_CHODBA</t>
  </si>
  <si>
    <t>plocha_okien/2,4</t>
  </si>
  <si>
    <t>"84_WC_MUZI_odhad_PD ZTI NIE JE K DISPOZICII" 15</t>
  </si>
  <si>
    <t>"83_PREDSIEN_odhad_PD ZTI NIE JE K DISPOZICII"5</t>
  </si>
  <si>
    <t>"83_vstupny priestor_dvere 80/197" (0,9+2,05*2)*2*1,05</t>
  </si>
  <si>
    <t>"2x1200/2400_s nadsvetlikom vyklopne a otocne kridlo" (1,2+2,4)*2*2*1,05</t>
  </si>
  <si>
    <t>"2x1200/2400_s nadsvetlikom vyklopne a otocne kridlo" 1,2*2,4*2*1,05</t>
  </si>
  <si>
    <t>"83_predsien" 2</t>
  </si>
  <si>
    <t>"84_WC - MUZI" 4</t>
  </si>
  <si>
    <t>"83_PREDSIEN WC - MUZI" 1</t>
  </si>
  <si>
    <t>"84_WC - MUZI" 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</si>
</sst>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horizontal="right"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7" fillId="4" borderId="0" xfId="0" applyNumberFormat="1" applyFont="1" applyFill="1" applyAlignment="1" applyProtection="1">
      <alignment vertical="center"/>
    </xf>
    <xf numFmtId="0" fontId="34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4" borderId="0" xfId="0" applyFont="1" applyFill="1" applyAlignment="1" applyProtection="1">
      <alignment horizontal="left" vertical="center"/>
    </xf>
    <xf numFmtId="0" fontId="25" fillId="4" borderId="0" xfId="0" applyFont="1" applyFill="1" applyAlignment="1" applyProtection="1">
      <alignment horizontal="right" vertical="center"/>
    </xf>
    <xf numFmtId="0" fontId="3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6" fillId="0" borderId="0" xfId="0" applyNumberFormat="1" applyFont="1" applyAlignment="1" applyProtection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167" fontId="25" fillId="2" borderId="23" xfId="0" applyNumberFormat="1" applyFont="1" applyFill="1" applyBorder="1" applyAlignment="1" applyProtection="1">
      <alignment vertical="center"/>
      <protection locked="0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23" xfId="0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4" fillId="2" borderId="23" xfId="0" applyFont="1" applyFill="1" applyBorder="1" applyAlignment="1" applyProtection="1">
      <alignment horizontal="left" vertical="center"/>
      <protection locked="0"/>
    </xf>
    <xf numFmtId="0" fontId="24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28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ROUND(AG101,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50" t="s">
        <v>43</v>
      </c>
      <c r="G32" s="49"/>
      <c r="H32" s="49"/>
      <c r="I32" s="49"/>
      <c r="J32" s="49"/>
      <c r="K32" s="49"/>
      <c r="L32" s="51">
        <v>0.23000000000000001</v>
      </c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3">
        <f>ROUND(AZ94 + SUM(CD101:CD105), 2)</f>
        <v>0</v>
      </c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3">
        <f>ROUND(AV94 + SUM(BY101:BY105), 2)</f>
        <v>0</v>
      </c>
      <c r="AL32" s="52"/>
      <c r="AM32" s="52"/>
      <c r="AN32" s="52"/>
      <c r="AO32" s="52"/>
      <c r="AP32" s="52"/>
      <c r="AQ32" s="52"/>
      <c r="AR32" s="54"/>
      <c r="AS32" s="55"/>
      <c r="AT32" s="55"/>
      <c r="AU32" s="55"/>
      <c r="AV32" s="55"/>
      <c r="AW32" s="55"/>
      <c r="AX32" s="55"/>
      <c r="AY32" s="55"/>
      <c r="AZ32" s="55"/>
      <c r="BE32" s="56"/>
    </row>
    <row r="33" s="3" customFormat="1" ht="14.4" customHeight="1">
      <c r="A33" s="3"/>
      <c r="B33" s="48"/>
      <c r="C33" s="49"/>
      <c r="D33" s="49"/>
      <c r="E33" s="49"/>
      <c r="F33" s="50" t="s">
        <v>44</v>
      </c>
      <c r="G33" s="49"/>
      <c r="H33" s="49"/>
      <c r="I33" s="49"/>
      <c r="J33" s="49"/>
      <c r="K33" s="49"/>
      <c r="L33" s="51">
        <v>0.23000000000000001</v>
      </c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3">
        <f>ROUND(BA94 + SUM(CE101:CE105), 2)</f>
        <v>0</v>
      </c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3">
        <f>ROUND(AW94 + SUM(BZ101:BZ105), 2)</f>
        <v>0</v>
      </c>
      <c r="AL33" s="52"/>
      <c r="AM33" s="52"/>
      <c r="AN33" s="52"/>
      <c r="AO33" s="52"/>
      <c r="AP33" s="52"/>
      <c r="AQ33" s="52"/>
      <c r="AR33" s="54"/>
      <c r="AS33" s="55"/>
      <c r="AT33" s="55"/>
      <c r="AU33" s="55"/>
      <c r="AV33" s="55"/>
      <c r="AW33" s="55"/>
      <c r="AX33" s="55"/>
      <c r="AY33" s="55"/>
      <c r="AZ33" s="55"/>
      <c r="BE33" s="56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7">
        <v>0.23000000000000001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8">
        <f>ROUND(BB94 + SUM(CF101:CF105),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8">
        <v>0</v>
      </c>
      <c r="AL34" s="49"/>
      <c r="AM34" s="49"/>
      <c r="AN34" s="49"/>
      <c r="AO34" s="49"/>
      <c r="AP34" s="49"/>
      <c r="AQ34" s="49"/>
      <c r="AR34" s="59"/>
      <c r="BE34" s="56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7">
        <v>0.23000000000000001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8">
        <f>ROUND(BC94 + SUM(CG101:CG105),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8">
        <v>0</v>
      </c>
      <c r="AL35" s="49"/>
      <c r="AM35" s="49"/>
      <c r="AN35" s="49"/>
      <c r="AO35" s="49"/>
      <c r="AP35" s="49"/>
      <c r="AQ35" s="49"/>
      <c r="AR35" s="59"/>
      <c r="BE35" s="3"/>
    </row>
    <row r="36" hidden="1" s="3" customFormat="1" ht="14.4" customHeight="1">
      <c r="A36" s="3"/>
      <c r="B36" s="48"/>
      <c r="C36" s="49"/>
      <c r="D36" s="49"/>
      <c r="E36" s="49"/>
      <c r="F36" s="50" t="s">
        <v>47</v>
      </c>
      <c r="G36" s="49"/>
      <c r="H36" s="49"/>
      <c r="I36" s="49"/>
      <c r="J36" s="49"/>
      <c r="K36" s="49"/>
      <c r="L36" s="51">
        <v>0</v>
      </c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3">
        <f>ROUND(BD94 + SUM(CH101:CH105), 2)</f>
        <v>0</v>
      </c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3">
        <v>0</v>
      </c>
      <c r="AL36" s="52"/>
      <c r="AM36" s="52"/>
      <c r="AN36" s="52"/>
      <c r="AO36" s="52"/>
      <c r="AP36" s="52"/>
      <c r="AQ36" s="52"/>
      <c r="AR36" s="54"/>
      <c r="AS36" s="55"/>
      <c r="AT36" s="55"/>
      <c r="AU36" s="55"/>
      <c r="AV36" s="55"/>
      <c r="AW36" s="55"/>
      <c r="AX36" s="55"/>
      <c r="AY36" s="55"/>
      <c r="AZ36" s="55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60"/>
      <c r="D38" s="61" t="s">
        <v>48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3" t="s">
        <v>49</v>
      </c>
      <c r="U38" s="62"/>
      <c r="V38" s="62"/>
      <c r="W38" s="62"/>
      <c r="X38" s="64" t="s">
        <v>50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5">
        <f>SUM(AK29:AK36)</f>
        <v>0</v>
      </c>
      <c r="AL38" s="62"/>
      <c r="AM38" s="62"/>
      <c r="AN38" s="62"/>
      <c r="AO38" s="66"/>
      <c r="AP38" s="60"/>
      <c r="AQ38" s="60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7"/>
      <c r="C49" s="68"/>
      <c r="D49" s="69" t="s">
        <v>51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69" t="s">
        <v>52</v>
      </c>
      <c r="AI49" s="70"/>
      <c r="AJ49" s="70"/>
      <c r="AK49" s="70"/>
      <c r="AL49" s="70"/>
      <c r="AM49" s="70"/>
      <c r="AN49" s="70"/>
      <c r="AO49" s="70"/>
      <c r="AP49" s="68"/>
      <c r="AQ49" s="68"/>
      <c r="AR49" s="71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72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72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72" t="s">
        <v>53</v>
      </c>
      <c r="AI60" s="45"/>
      <c r="AJ60" s="45"/>
      <c r="AK60" s="45"/>
      <c r="AL60" s="45"/>
      <c r="AM60" s="72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9" t="s">
        <v>55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69" t="s">
        <v>56</v>
      </c>
      <c r="AI64" s="73"/>
      <c r="AJ64" s="73"/>
      <c r="AK64" s="73"/>
      <c r="AL64" s="73"/>
      <c r="AM64" s="73"/>
      <c r="AN64" s="73"/>
      <c r="AO64" s="73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72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72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72" t="s">
        <v>53</v>
      </c>
      <c r="AI75" s="45"/>
      <c r="AJ75" s="45"/>
      <c r="AK75" s="45"/>
      <c r="AL75" s="45"/>
      <c r="AM75" s="72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74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43"/>
      <c r="BE77" s="40"/>
    </row>
    <row r="81" s="2" customFormat="1" ht="6.96" customHeight="1">
      <c r="A81" s="40"/>
      <c r="B81" s="76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8"/>
      <c r="C84" s="32" t="s">
        <v>12</v>
      </c>
      <c r="D84" s="79"/>
      <c r="E84" s="79"/>
      <c r="F84" s="79"/>
      <c r="G84" s="79"/>
      <c r="H84" s="79"/>
      <c r="I84" s="79"/>
      <c r="J84" s="79"/>
      <c r="K84" s="79"/>
      <c r="L84" s="79" t="str">
        <f>K5</f>
        <v>0425</v>
      </c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80"/>
      <c r="BE84" s="4"/>
    </row>
    <row r="85" s="5" customFormat="1" ht="36.96" customHeight="1">
      <c r="A85" s="5"/>
      <c r="B85" s="81"/>
      <c r="C85" s="82" t="s">
        <v>15</v>
      </c>
      <c r="D85" s="83"/>
      <c r="E85" s="83"/>
      <c r="F85" s="83"/>
      <c r="G85" s="83"/>
      <c r="H85" s="83"/>
      <c r="I85" s="83"/>
      <c r="J85" s="83"/>
      <c r="K85" s="83"/>
      <c r="L85" s="84" t="str">
        <f>K6</f>
        <v>Depo Jurajov Dvor</v>
      </c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5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19</v>
      </c>
      <c r="D87" s="42"/>
      <c r="E87" s="42"/>
      <c r="F87" s="42"/>
      <c r="G87" s="42"/>
      <c r="H87" s="42"/>
      <c r="I87" s="42"/>
      <c r="J87" s="42"/>
      <c r="K87" s="42"/>
      <c r="L87" s="86" t="str">
        <f>IF(K8="","",K8)</f>
        <v>Bratislava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21</v>
      </c>
      <c r="AJ87" s="42"/>
      <c r="AK87" s="42"/>
      <c r="AL87" s="42"/>
      <c r="AM87" s="87" t="str">
        <f>IF(AN8= "","",AN8)</f>
        <v>13. 2. 2025</v>
      </c>
      <c r="AN87" s="87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23</v>
      </c>
      <c r="D89" s="42"/>
      <c r="E89" s="42"/>
      <c r="F89" s="42"/>
      <c r="G89" s="42"/>
      <c r="H89" s="42"/>
      <c r="I89" s="42"/>
      <c r="J89" s="42"/>
      <c r="K89" s="42"/>
      <c r="L89" s="79" t="str">
        <f>IF(E11= "","",E11)</f>
        <v>Dopravný podnik Bratislava, akciová spoločnosť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31</v>
      </c>
      <c r="AJ89" s="42"/>
      <c r="AK89" s="42"/>
      <c r="AL89" s="42"/>
      <c r="AM89" s="88" t="str">
        <f>IF(E17="","",E17)</f>
        <v xml:space="preserve"> </v>
      </c>
      <c r="AN89" s="79"/>
      <c r="AO89" s="79"/>
      <c r="AP89" s="79"/>
      <c r="AQ89" s="42"/>
      <c r="AR89" s="43"/>
      <c r="AS89" s="89" t="s">
        <v>58</v>
      </c>
      <c r="AT89" s="90"/>
      <c r="AU89" s="91"/>
      <c r="AV89" s="91"/>
      <c r="AW89" s="91"/>
      <c r="AX89" s="91"/>
      <c r="AY89" s="91"/>
      <c r="AZ89" s="91"/>
      <c r="BA89" s="91"/>
      <c r="BB89" s="91"/>
      <c r="BC89" s="91"/>
      <c r="BD89" s="92"/>
      <c r="BE89" s="40"/>
    </row>
    <row r="90" s="2" customFormat="1" ht="15.15" customHeight="1">
      <c r="A90" s="40"/>
      <c r="B90" s="41"/>
      <c r="C90" s="32" t="s">
        <v>29</v>
      </c>
      <c r="D90" s="42"/>
      <c r="E90" s="42"/>
      <c r="F90" s="42"/>
      <c r="G90" s="42"/>
      <c r="H90" s="42"/>
      <c r="I90" s="42"/>
      <c r="J90" s="42"/>
      <c r="K90" s="42"/>
      <c r="L90" s="79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34</v>
      </c>
      <c r="AJ90" s="42"/>
      <c r="AK90" s="42"/>
      <c r="AL90" s="42"/>
      <c r="AM90" s="88" t="str">
        <f>IF(E20="","",E20)</f>
        <v xml:space="preserve"> </v>
      </c>
      <c r="AN90" s="79"/>
      <c r="AO90" s="79"/>
      <c r="AP90" s="79"/>
      <c r="AQ90" s="42"/>
      <c r="AR90" s="43"/>
      <c r="AS90" s="93"/>
      <c r="AT90" s="94"/>
      <c r="AU90" s="95"/>
      <c r="AV90" s="95"/>
      <c r="AW90" s="95"/>
      <c r="AX90" s="95"/>
      <c r="AY90" s="95"/>
      <c r="AZ90" s="95"/>
      <c r="BA90" s="95"/>
      <c r="BB90" s="95"/>
      <c r="BC90" s="95"/>
      <c r="BD90" s="96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7"/>
      <c r="AT91" s="98"/>
      <c r="AU91" s="99"/>
      <c r="AV91" s="99"/>
      <c r="AW91" s="99"/>
      <c r="AX91" s="99"/>
      <c r="AY91" s="99"/>
      <c r="AZ91" s="99"/>
      <c r="BA91" s="99"/>
      <c r="BB91" s="99"/>
      <c r="BC91" s="99"/>
      <c r="BD91" s="100"/>
      <c r="BE91" s="40"/>
    </row>
    <row r="92" s="2" customFormat="1" ht="29.28" customHeight="1">
      <c r="A92" s="40"/>
      <c r="B92" s="41"/>
      <c r="C92" s="101" t="s">
        <v>59</v>
      </c>
      <c r="D92" s="102"/>
      <c r="E92" s="102"/>
      <c r="F92" s="102"/>
      <c r="G92" s="102"/>
      <c r="H92" s="103"/>
      <c r="I92" s="104" t="s">
        <v>60</v>
      </c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5" t="s">
        <v>61</v>
      </c>
      <c r="AH92" s="102"/>
      <c r="AI92" s="102"/>
      <c r="AJ92" s="102"/>
      <c r="AK92" s="102"/>
      <c r="AL92" s="102"/>
      <c r="AM92" s="102"/>
      <c r="AN92" s="104" t="s">
        <v>62</v>
      </c>
      <c r="AO92" s="102"/>
      <c r="AP92" s="106"/>
      <c r="AQ92" s="107" t="s">
        <v>63</v>
      </c>
      <c r="AR92" s="43"/>
      <c r="AS92" s="108" t="s">
        <v>64</v>
      </c>
      <c r="AT92" s="109" t="s">
        <v>65</v>
      </c>
      <c r="AU92" s="109" t="s">
        <v>66</v>
      </c>
      <c r="AV92" s="109" t="s">
        <v>67</v>
      </c>
      <c r="AW92" s="109" t="s">
        <v>68</v>
      </c>
      <c r="AX92" s="109" t="s">
        <v>69</v>
      </c>
      <c r="AY92" s="109" t="s">
        <v>70</v>
      </c>
      <c r="AZ92" s="109" t="s">
        <v>71</v>
      </c>
      <c r="BA92" s="109" t="s">
        <v>72</v>
      </c>
      <c r="BB92" s="109" t="s">
        <v>73</v>
      </c>
      <c r="BC92" s="109" t="s">
        <v>74</v>
      </c>
      <c r="BD92" s="110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11"/>
      <c r="AT93" s="112"/>
      <c r="AU93" s="112"/>
      <c r="AV93" s="112"/>
      <c r="AW93" s="112"/>
      <c r="AX93" s="112"/>
      <c r="AY93" s="112"/>
      <c r="AZ93" s="112"/>
      <c r="BA93" s="112"/>
      <c r="BB93" s="112"/>
      <c r="BC93" s="112"/>
      <c r="BD93" s="113"/>
      <c r="BE93" s="40"/>
    </row>
    <row r="94" s="6" customFormat="1" ht="32.4" customHeight="1">
      <c r="A94" s="6"/>
      <c r="B94" s="114"/>
      <c r="C94" s="115" t="s">
        <v>76</v>
      </c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7">
        <f>ROUND(AG95,2)</f>
        <v>0</v>
      </c>
      <c r="AH94" s="117"/>
      <c r="AI94" s="117"/>
      <c r="AJ94" s="117"/>
      <c r="AK94" s="117"/>
      <c r="AL94" s="117"/>
      <c r="AM94" s="117"/>
      <c r="AN94" s="118">
        <f>SUM(AG94,AT94)</f>
        <v>0</v>
      </c>
      <c r="AO94" s="118"/>
      <c r="AP94" s="118"/>
      <c r="AQ94" s="119" t="s">
        <v>1</v>
      </c>
      <c r="AR94" s="120"/>
      <c r="AS94" s="121">
        <f>ROUND(AS95,2)</f>
        <v>0</v>
      </c>
      <c r="AT94" s="122">
        <f>ROUND(SUM(AV94:AW94),2)</f>
        <v>0</v>
      </c>
      <c r="AU94" s="123">
        <f>ROUND(AU95,5)</f>
        <v>0</v>
      </c>
      <c r="AV94" s="122">
        <f>ROUND(AZ94*L32,2)</f>
        <v>0</v>
      </c>
      <c r="AW94" s="122">
        <f>ROUND(BA94*L33,2)</f>
        <v>0</v>
      </c>
      <c r="AX94" s="122">
        <f>ROUND(BB94*L32,2)</f>
        <v>0</v>
      </c>
      <c r="AY94" s="122">
        <f>ROUND(BC94*L33,2)</f>
        <v>0</v>
      </c>
      <c r="AZ94" s="122">
        <f>ROUND(AZ95,2)</f>
        <v>0</v>
      </c>
      <c r="BA94" s="122">
        <f>ROUND(BA95,2)</f>
        <v>0</v>
      </c>
      <c r="BB94" s="122">
        <f>ROUND(BB95,2)</f>
        <v>0</v>
      </c>
      <c r="BC94" s="122">
        <f>ROUND(BC95,2)</f>
        <v>0</v>
      </c>
      <c r="BD94" s="124">
        <f>ROUND(BD95,2)</f>
        <v>0</v>
      </c>
      <c r="BE94" s="6"/>
      <c r="BS94" s="125" t="s">
        <v>77</v>
      </c>
      <c r="BT94" s="125" t="s">
        <v>78</v>
      </c>
      <c r="BU94" s="126" t="s">
        <v>79</v>
      </c>
      <c r="BV94" s="125" t="s">
        <v>80</v>
      </c>
      <c r="BW94" s="125" t="s">
        <v>5</v>
      </c>
      <c r="BX94" s="125" t="s">
        <v>81</v>
      </c>
      <c r="CL94" s="125" t="s">
        <v>1</v>
      </c>
    </row>
    <row r="95" s="7" customFormat="1" ht="24.75" customHeight="1">
      <c r="A95" s="7"/>
      <c r="B95" s="127"/>
      <c r="C95" s="128"/>
      <c r="D95" s="129" t="s">
        <v>82</v>
      </c>
      <c r="E95" s="129"/>
      <c r="F95" s="129"/>
      <c r="G95" s="129"/>
      <c r="H95" s="129"/>
      <c r="I95" s="130"/>
      <c r="J95" s="129" t="s">
        <v>83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ROUND(SUM(AG96:AG99),2)</f>
        <v>0</v>
      </c>
      <c r="AH95" s="130"/>
      <c r="AI95" s="130"/>
      <c r="AJ95" s="130"/>
      <c r="AK95" s="130"/>
      <c r="AL95" s="130"/>
      <c r="AM95" s="130"/>
      <c r="AN95" s="132">
        <f>SUM(AG95,AT95)</f>
        <v>0</v>
      </c>
      <c r="AO95" s="130"/>
      <c r="AP95" s="130"/>
      <c r="AQ95" s="133" t="s">
        <v>84</v>
      </c>
      <c r="AR95" s="134"/>
      <c r="AS95" s="135">
        <f>ROUND(SUM(AS96:AS99),2)</f>
        <v>0</v>
      </c>
      <c r="AT95" s="136">
        <f>ROUND(SUM(AV95:AW95),2)</f>
        <v>0</v>
      </c>
      <c r="AU95" s="137">
        <f>ROUND(SUM(AU96:AU99),5)</f>
        <v>0</v>
      </c>
      <c r="AV95" s="136">
        <f>ROUND(AZ95*L32,2)</f>
        <v>0</v>
      </c>
      <c r="AW95" s="136">
        <f>ROUND(BA95*L33,2)</f>
        <v>0</v>
      </c>
      <c r="AX95" s="136">
        <f>ROUND(BB95*L32,2)</f>
        <v>0</v>
      </c>
      <c r="AY95" s="136">
        <f>ROUND(BC95*L33,2)</f>
        <v>0</v>
      </c>
      <c r="AZ95" s="136">
        <f>ROUND(SUM(AZ96:AZ99),2)</f>
        <v>0</v>
      </c>
      <c r="BA95" s="136">
        <f>ROUND(SUM(BA96:BA99),2)</f>
        <v>0</v>
      </c>
      <c r="BB95" s="136">
        <f>ROUND(SUM(BB96:BB99),2)</f>
        <v>0</v>
      </c>
      <c r="BC95" s="136">
        <f>ROUND(SUM(BC96:BC99),2)</f>
        <v>0</v>
      </c>
      <c r="BD95" s="138">
        <f>ROUND(SUM(BD96:BD99),2)</f>
        <v>0</v>
      </c>
      <c r="BE95" s="7"/>
      <c r="BS95" s="139" t="s">
        <v>77</v>
      </c>
      <c r="BT95" s="139" t="s">
        <v>85</v>
      </c>
      <c r="BU95" s="139" t="s">
        <v>79</v>
      </c>
      <c r="BV95" s="139" t="s">
        <v>80</v>
      </c>
      <c r="BW95" s="139" t="s">
        <v>86</v>
      </c>
      <c r="BX95" s="139" t="s">
        <v>5</v>
      </c>
      <c r="CL95" s="139" t="s">
        <v>1</v>
      </c>
      <c r="CM95" s="139" t="s">
        <v>78</v>
      </c>
    </row>
    <row r="96" s="4" customFormat="1" ht="16.5" customHeight="1">
      <c r="A96" s="140" t="s">
        <v>87</v>
      </c>
      <c r="B96" s="78"/>
      <c r="C96" s="141"/>
      <c r="D96" s="141"/>
      <c r="E96" s="142" t="s">
        <v>88</v>
      </c>
      <c r="F96" s="142"/>
      <c r="G96" s="142"/>
      <c r="H96" s="142"/>
      <c r="I96" s="142"/>
      <c r="J96" s="141"/>
      <c r="K96" s="142" t="s">
        <v>89</v>
      </c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3">
        <f>'03_MUŽI - Rekonštrukcia w...'!J34</f>
        <v>0</v>
      </c>
      <c r="AH96" s="141"/>
      <c r="AI96" s="141"/>
      <c r="AJ96" s="141"/>
      <c r="AK96" s="141"/>
      <c r="AL96" s="141"/>
      <c r="AM96" s="141"/>
      <c r="AN96" s="143">
        <f>SUM(AG96,AT96)</f>
        <v>0</v>
      </c>
      <c r="AO96" s="141"/>
      <c r="AP96" s="141"/>
      <c r="AQ96" s="144" t="s">
        <v>90</v>
      </c>
      <c r="AR96" s="80"/>
      <c r="AS96" s="145">
        <v>0</v>
      </c>
      <c r="AT96" s="146">
        <f>ROUND(SUM(AV96:AW96),2)</f>
        <v>0</v>
      </c>
      <c r="AU96" s="147">
        <f>'03_MUŽI - Rekonštrukcia w...'!P158</f>
        <v>0</v>
      </c>
      <c r="AV96" s="146">
        <f>'03_MUŽI - Rekonštrukcia w...'!J37</f>
        <v>0</v>
      </c>
      <c r="AW96" s="146">
        <f>'03_MUŽI - Rekonštrukcia w...'!J38</f>
        <v>0</v>
      </c>
      <c r="AX96" s="146">
        <f>'03_MUŽI - Rekonštrukcia w...'!J39</f>
        <v>0</v>
      </c>
      <c r="AY96" s="146">
        <f>'03_MUŽI - Rekonštrukcia w...'!J40</f>
        <v>0</v>
      </c>
      <c r="AZ96" s="146">
        <f>'03_MUŽI - Rekonštrukcia w...'!F37</f>
        <v>0</v>
      </c>
      <c r="BA96" s="146">
        <f>'03_MUŽI - Rekonštrukcia w...'!F38</f>
        <v>0</v>
      </c>
      <c r="BB96" s="146">
        <f>'03_MUŽI - Rekonštrukcia w...'!F39</f>
        <v>0</v>
      </c>
      <c r="BC96" s="146">
        <f>'03_MUŽI - Rekonštrukcia w...'!F40</f>
        <v>0</v>
      </c>
      <c r="BD96" s="148">
        <f>'03_MUŽI - Rekonštrukcia w...'!F41</f>
        <v>0</v>
      </c>
      <c r="BE96" s="4"/>
      <c r="BT96" s="149" t="s">
        <v>91</v>
      </c>
      <c r="BV96" s="149" t="s">
        <v>80</v>
      </c>
      <c r="BW96" s="149" t="s">
        <v>92</v>
      </c>
      <c r="BX96" s="149" t="s">
        <v>86</v>
      </c>
      <c r="CL96" s="149" t="s">
        <v>1</v>
      </c>
    </row>
    <row r="97" s="4" customFormat="1" ht="16.5" customHeight="1">
      <c r="A97" s="140" t="s">
        <v>87</v>
      </c>
      <c r="B97" s="78"/>
      <c r="C97" s="141"/>
      <c r="D97" s="141"/>
      <c r="E97" s="142" t="s">
        <v>93</v>
      </c>
      <c r="F97" s="142"/>
      <c r="G97" s="142"/>
      <c r="H97" s="142"/>
      <c r="I97" s="142"/>
      <c r="J97" s="141"/>
      <c r="K97" s="142" t="s">
        <v>94</v>
      </c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3">
        <f>'04_ŽENY - Rekonštrukcia w...'!J34</f>
        <v>0</v>
      </c>
      <c r="AH97" s="141"/>
      <c r="AI97" s="141"/>
      <c r="AJ97" s="141"/>
      <c r="AK97" s="141"/>
      <c r="AL97" s="141"/>
      <c r="AM97" s="141"/>
      <c r="AN97" s="143">
        <f>SUM(AG97,AT97)</f>
        <v>0</v>
      </c>
      <c r="AO97" s="141"/>
      <c r="AP97" s="141"/>
      <c r="AQ97" s="144" t="s">
        <v>90</v>
      </c>
      <c r="AR97" s="80"/>
      <c r="AS97" s="145">
        <v>0</v>
      </c>
      <c r="AT97" s="146">
        <f>ROUND(SUM(AV97:AW97),2)</f>
        <v>0</v>
      </c>
      <c r="AU97" s="147">
        <f>'04_ŽENY - Rekonštrukcia w...'!P158</f>
        <v>0</v>
      </c>
      <c r="AV97" s="146">
        <f>'04_ŽENY - Rekonštrukcia w...'!J37</f>
        <v>0</v>
      </c>
      <c r="AW97" s="146">
        <f>'04_ŽENY - Rekonštrukcia w...'!J38</f>
        <v>0</v>
      </c>
      <c r="AX97" s="146">
        <f>'04_ŽENY - Rekonštrukcia w...'!J39</f>
        <v>0</v>
      </c>
      <c r="AY97" s="146">
        <f>'04_ŽENY - Rekonštrukcia w...'!J40</f>
        <v>0</v>
      </c>
      <c r="AZ97" s="146">
        <f>'04_ŽENY - Rekonštrukcia w...'!F37</f>
        <v>0</v>
      </c>
      <c r="BA97" s="146">
        <f>'04_ŽENY - Rekonštrukcia w...'!F38</f>
        <v>0</v>
      </c>
      <c r="BB97" s="146">
        <f>'04_ŽENY - Rekonštrukcia w...'!F39</f>
        <v>0</v>
      </c>
      <c r="BC97" s="146">
        <f>'04_ŽENY - Rekonštrukcia w...'!F40</f>
        <v>0</v>
      </c>
      <c r="BD97" s="148">
        <f>'04_ŽENY - Rekonštrukcia w...'!F41</f>
        <v>0</v>
      </c>
      <c r="BE97" s="4"/>
      <c r="BT97" s="149" t="s">
        <v>91</v>
      </c>
      <c r="BV97" s="149" t="s">
        <v>80</v>
      </c>
      <c r="BW97" s="149" t="s">
        <v>95</v>
      </c>
      <c r="BX97" s="149" t="s">
        <v>86</v>
      </c>
      <c r="CL97" s="149" t="s">
        <v>1</v>
      </c>
    </row>
    <row r="98" s="4" customFormat="1" ht="23.25" customHeight="1">
      <c r="A98" s="140" t="s">
        <v>87</v>
      </c>
      <c r="B98" s="78"/>
      <c r="C98" s="141"/>
      <c r="D98" s="141"/>
      <c r="E98" s="142" t="s">
        <v>96</v>
      </c>
      <c r="F98" s="142"/>
      <c r="G98" s="142"/>
      <c r="H98" s="142"/>
      <c r="I98" s="142"/>
      <c r="J98" s="141"/>
      <c r="K98" s="142" t="s">
        <v>97</v>
      </c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3">
        <f>'05_UPRAT - Rekonštrukcia ...'!J34</f>
        <v>0</v>
      </c>
      <c r="AH98" s="141"/>
      <c r="AI98" s="141"/>
      <c r="AJ98" s="141"/>
      <c r="AK98" s="141"/>
      <c r="AL98" s="141"/>
      <c r="AM98" s="141"/>
      <c r="AN98" s="143">
        <f>SUM(AG98,AT98)</f>
        <v>0</v>
      </c>
      <c r="AO98" s="141"/>
      <c r="AP98" s="141"/>
      <c r="AQ98" s="144" t="s">
        <v>90</v>
      </c>
      <c r="AR98" s="80"/>
      <c r="AS98" s="145">
        <v>0</v>
      </c>
      <c r="AT98" s="146">
        <f>ROUND(SUM(AV98:AW98),2)</f>
        <v>0</v>
      </c>
      <c r="AU98" s="147">
        <f>'05_UPRAT - Rekonštrukcia ...'!P153</f>
        <v>0</v>
      </c>
      <c r="AV98" s="146">
        <f>'05_UPRAT - Rekonštrukcia ...'!J37</f>
        <v>0</v>
      </c>
      <c r="AW98" s="146">
        <f>'05_UPRAT - Rekonštrukcia ...'!J38</f>
        <v>0</v>
      </c>
      <c r="AX98" s="146">
        <f>'05_UPRAT - Rekonštrukcia ...'!J39</f>
        <v>0</v>
      </c>
      <c r="AY98" s="146">
        <f>'05_UPRAT - Rekonštrukcia ...'!J40</f>
        <v>0</v>
      </c>
      <c r="AZ98" s="146">
        <f>'05_UPRAT - Rekonštrukcia ...'!F37</f>
        <v>0</v>
      </c>
      <c r="BA98" s="146">
        <f>'05_UPRAT - Rekonštrukcia ...'!F38</f>
        <v>0</v>
      </c>
      <c r="BB98" s="146">
        <f>'05_UPRAT - Rekonštrukcia ...'!F39</f>
        <v>0</v>
      </c>
      <c r="BC98" s="146">
        <f>'05_UPRAT - Rekonštrukcia ...'!F40</f>
        <v>0</v>
      </c>
      <c r="BD98" s="148">
        <f>'05_UPRAT - Rekonštrukcia ...'!F41</f>
        <v>0</v>
      </c>
      <c r="BE98" s="4"/>
      <c r="BT98" s="149" t="s">
        <v>91</v>
      </c>
      <c r="BV98" s="149" t="s">
        <v>80</v>
      </c>
      <c r="BW98" s="149" t="s">
        <v>98</v>
      </c>
      <c r="BX98" s="149" t="s">
        <v>86</v>
      </c>
      <c r="CL98" s="149" t="s">
        <v>1</v>
      </c>
    </row>
    <row r="99" s="4" customFormat="1" ht="23.25" customHeight="1">
      <c r="A99" s="140" t="s">
        <v>87</v>
      </c>
      <c r="B99" s="78"/>
      <c r="C99" s="141"/>
      <c r="D99" s="141"/>
      <c r="E99" s="142" t="s">
        <v>99</v>
      </c>
      <c r="F99" s="142"/>
      <c r="G99" s="142"/>
      <c r="H99" s="142"/>
      <c r="I99" s="142"/>
      <c r="J99" s="141"/>
      <c r="K99" s="142" t="s">
        <v>100</v>
      </c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3">
        <f>'06_CHODBA - Rekonštrukcia...'!J34</f>
        <v>0</v>
      </c>
      <c r="AH99" s="141"/>
      <c r="AI99" s="141"/>
      <c r="AJ99" s="141"/>
      <c r="AK99" s="141"/>
      <c r="AL99" s="141"/>
      <c r="AM99" s="141"/>
      <c r="AN99" s="143">
        <f>SUM(AG99,AT99)</f>
        <v>0</v>
      </c>
      <c r="AO99" s="141"/>
      <c r="AP99" s="141"/>
      <c r="AQ99" s="144" t="s">
        <v>90</v>
      </c>
      <c r="AR99" s="80"/>
      <c r="AS99" s="150">
        <v>0</v>
      </c>
      <c r="AT99" s="151">
        <f>ROUND(SUM(AV99:AW99),2)</f>
        <v>0</v>
      </c>
      <c r="AU99" s="152">
        <f>'06_CHODBA - Rekonštrukcia...'!P149</f>
        <v>0</v>
      </c>
      <c r="AV99" s="151">
        <f>'06_CHODBA - Rekonštrukcia...'!J37</f>
        <v>0</v>
      </c>
      <c r="AW99" s="151">
        <f>'06_CHODBA - Rekonštrukcia...'!J38</f>
        <v>0</v>
      </c>
      <c r="AX99" s="151">
        <f>'06_CHODBA - Rekonštrukcia...'!J39</f>
        <v>0</v>
      </c>
      <c r="AY99" s="151">
        <f>'06_CHODBA - Rekonštrukcia...'!J40</f>
        <v>0</v>
      </c>
      <c r="AZ99" s="151">
        <f>'06_CHODBA - Rekonštrukcia...'!F37</f>
        <v>0</v>
      </c>
      <c r="BA99" s="151">
        <f>'06_CHODBA - Rekonštrukcia...'!F38</f>
        <v>0</v>
      </c>
      <c r="BB99" s="151">
        <f>'06_CHODBA - Rekonštrukcia...'!F39</f>
        <v>0</v>
      </c>
      <c r="BC99" s="151">
        <f>'06_CHODBA - Rekonštrukcia...'!F40</f>
        <v>0</v>
      </c>
      <c r="BD99" s="153">
        <f>'06_CHODBA - Rekonštrukcia...'!F41</f>
        <v>0</v>
      </c>
      <c r="BE99" s="4"/>
      <c r="BT99" s="149" t="s">
        <v>91</v>
      </c>
      <c r="BV99" s="149" t="s">
        <v>80</v>
      </c>
      <c r="BW99" s="149" t="s">
        <v>101</v>
      </c>
      <c r="BX99" s="149" t="s">
        <v>86</v>
      </c>
      <c r="CL99" s="149" t="s">
        <v>1</v>
      </c>
    </row>
    <row r="100">
      <c r="B100" s="21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0"/>
    </row>
    <row r="101" s="2" customFormat="1" ht="30" customHeight="1">
      <c r="A101" s="40"/>
      <c r="B101" s="41"/>
      <c r="C101" s="115" t="s">
        <v>102</v>
      </c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118">
        <f>ROUND(SUM(AG102:AG105), 2)</f>
        <v>0</v>
      </c>
      <c r="AH101" s="118"/>
      <c r="AI101" s="118"/>
      <c r="AJ101" s="118"/>
      <c r="AK101" s="118"/>
      <c r="AL101" s="118"/>
      <c r="AM101" s="118"/>
      <c r="AN101" s="118">
        <f>ROUND(SUM(AN102:AN105), 2)</f>
        <v>0</v>
      </c>
      <c r="AO101" s="118"/>
      <c r="AP101" s="118"/>
      <c r="AQ101" s="154"/>
      <c r="AR101" s="43"/>
      <c r="AS101" s="108" t="s">
        <v>103</v>
      </c>
      <c r="AT101" s="109" t="s">
        <v>104</v>
      </c>
      <c r="AU101" s="109" t="s">
        <v>42</v>
      </c>
      <c r="AV101" s="110" t="s">
        <v>65</v>
      </c>
      <c r="AW101" s="40"/>
      <c r="AX101" s="40"/>
      <c r="AY101" s="40"/>
      <c r="AZ101" s="40"/>
      <c r="BA101" s="40"/>
      <c r="BB101" s="40"/>
      <c r="BC101" s="40"/>
      <c r="BD101" s="40"/>
      <c r="BE101" s="40"/>
    </row>
    <row r="102" s="2" customFormat="1" ht="19.92" customHeight="1">
      <c r="A102" s="40"/>
      <c r="B102" s="41"/>
      <c r="C102" s="42"/>
      <c r="D102" s="155" t="s">
        <v>105</v>
      </c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5"/>
      <c r="Q102" s="155"/>
      <c r="R102" s="155"/>
      <c r="S102" s="155"/>
      <c r="T102" s="155"/>
      <c r="U102" s="155"/>
      <c r="V102" s="155"/>
      <c r="W102" s="155"/>
      <c r="X102" s="155"/>
      <c r="Y102" s="155"/>
      <c r="Z102" s="155"/>
      <c r="AA102" s="155"/>
      <c r="AB102" s="155"/>
      <c r="AC102" s="42"/>
      <c r="AD102" s="42"/>
      <c r="AE102" s="42"/>
      <c r="AF102" s="42"/>
      <c r="AG102" s="156">
        <f>ROUND(AG94 * AS102, 2)</f>
        <v>0</v>
      </c>
      <c r="AH102" s="143"/>
      <c r="AI102" s="143"/>
      <c r="AJ102" s="143"/>
      <c r="AK102" s="143"/>
      <c r="AL102" s="143"/>
      <c r="AM102" s="143"/>
      <c r="AN102" s="143">
        <f>ROUND(AG102 + AV102, 2)</f>
        <v>0</v>
      </c>
      <c r="AO102" s="143"/>
      <c r="AP102" s="143"/>
      <c r="AQ102" s="42"/>
      <c r="AR102" s="43"/>
      <c r="AS102" s="157">
        <v>0</v>
      </c>
      <c r="AT102" s="158" t="s">
        <v>106</v>
      </c>
      <c r="AU102" s="158" t="s">
        <v>43</v>
      </c>
      <c r="AV102" s="148">
        <f>ROUND(IF(AU102="základná",AG102*L32,IF(AU102="znížená",AG102*L33,0)),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107</v>
      </c>
      <c r="BY102" s="159">
        <f>IF(AU102="základná",AV102,0)</f>
        <v>0</v>
      </c>
      <c r="BZ102" s="159">
        <f>IF(AU102="znížená",AV102,0)</f>
        <v>0</v>
      </c>
      <c r="CA102" s="159">
        <v>0</v>
      </c>
      <c r="CB102" s="159">
        <v>0</v>
      </c>
      <c r="CC102" s="159">
        <v>0</v>
      </c>
      <c r="CD102" s="159">
        <f>IF(AU102="základná",AG102,0)</f>
        <v>0</v>
      </c>
      <c r="CE102" s="159">
        <f>IF(AU102="znížená",AG102,0)</f>
        <v>0</v>
      </c>
      <c r="CF102" s="159">
        <f>IF(AU102="zákl. prenesená",AG102,0)</f>
        <v>0</v>
      </c>
      <c r="CG102" s="159">
        <f>IF(AU102="zníž. prenesená",AG102,0)</f>
        <v>0</v>
      </c>
      <c r="CH102" s="159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>x</v>
      </c>
    </row>
    <row r="103" s="2" customFormat="1" ht="19.92" customHeight="1">
      <c r="A103" s="40"/>
      <c r="B103" s="41"/>
      <c r="C103" s="42"/>
      <c r="D103" s="160" t="s">
        <v>108</v>
      </c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55"/>
      <c r="Z103" s="155"/>
      <c r="AA103" s="155"/>
      <c r="AB103" s="155"/>
      <c r="AC103" s="42"/>
      <c r="AD103" s="42"/>
      <c r="AE103" s="42"/>
      <c r="AF103" s="42"/>
      <c r="AG103" s="156">
        <f>ROUND(AG94 * AS103, 2)</f>
        <v>0</v>
      </c>
      <c r="AH103" s="143"/>
      <c r="AI103" s="143"/>
      <c r="AJ103" s="143"/>
      <c r="AK103" s="143"/>
      <c r="AL103" s="143"/>
      <c r="AM103" s="143"/>
      <c r="AN103" s="143">
        <f>ROUND(AG103 + AV103, 2)</f>
        <v>0</v>
      </c>
      <c r="AO103" s="143"/>
      <c r="AP103" s="143"/>
      <c r="AQ103" s="42"/>
      <c r="AR103" s="43"/>
      <c r="AS103" s="157">
        <v>0</v>
      </c>
      <c r="AT103" s="158" t="s">
        <v>106</v>
      </c>
      <c r="AU103" s="158" t="s">
        <v>43</v>
      </c>
      <c r="AV103" s="148">
        <f>ROUND(IF(AU103="základná",AG103*L32,IF(AU103="znížená",AG103*L33,0)), 2)</f>
        <v>0</v>
      </c>
      <c r="AW103" s="40"/>
      <c r="AX103" s="40"/>
      <c r="AY103" s="40"/>
      <c r="AZ103" s="40"/>
      <c r="BA103" s="40"/>
      <c r="BB103" s="40"/>
      <c r="BC103" s="40"/>
      <c r="BD103" s="40"/>
      <c r="BE103" s="40"/>
      <c r="BV103" s="17" t="s">
        <v>109</v>
      </c>
      <c r="BY103" s="159">
        <f>IF(AU103="základná",AV103,0)</f>
        <v>0</v>
      </c>
      <c r="BZ103" s="159">
        <f>IF(AU103="znížená",AV103,0)</f>
        <v>0</v>
      </c>
      <c r="CA103" s="159">
        <v>0</v>
      </c>
      <c r="CB103" s="159">
        <v>0</v>
      </c>
      <c r="CC103" s="159">
        <v>0</v>
      </c>
      <c r="CD103" s="159">
        <f>IF(AU103="základná",AG103,0)</f>
        <v>0</v>
      </c>
      <c r="CE103" s="159">
        <f>IF(AU103="znížená",AG103,0)</f>
        <v>0</v>
      </c>
      <c r="CF103" s="159">
        <f>IF(AU103="zákl. prenesená",AG103,0)</f>
        <v>0</v>
      </c>
      <c r="CG103" s="159">
        <f>IF(AU103="zníž. prenesená",AG103,0)</f>
        <v>0</v>
      </c>
      <c r="CH103" s="159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/>
      </c>
    </row>
    <row r="104" s="2" customFormat="1" ht="19.92" customHeight="1">
      <c r="A104" s="40"/>
      <c r="B104" s="41"/>
      <c r="C104" s="42"/>
      <c r="D104" s="160" t="s">
        <v>108</v>
      </c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42"/>
      <c r="AD104" s="42"/>
      <c r="AE104" s="42"/>
      <c r="AF104" s="42"/>
      <c r="AG104" s="156">
        <f>ROUND(AG94 * AS104, 2)</f>
        <v>0</v>
      </c>
      <c r="AH104" s="143"/>
      <c r="AI104" s="143"/>
      <c r="AJ104" s="143"/>
      <c r="AK104" s="143"/>
      <c r="AL104" s="143"/>
      <c r="AM104" s="143"/>
      <c r="AN104" s="143">
        <f>ROUND(AG104 + AV104, 2)</f>
        <v>0</v>
      </c>
      <c r="AO104" s="143"/>
      <c r="AP104" s="143"/>
      <c r="AQ104" s="42"/>
      <c r="AR104" s="43"/>
      <c r="AS104" s="157">
        <v>0</v>
      </c>
      <c r="AT104" s="158" t="s">
        <v>106</v>
      </c>
      <c r="AU104" s="158" t="s">
        <v>43</v>
      </c>
      <c r="AV104" s="148">
        <f>ROUND(IF(AU104="základná",AG104*L32,IF(AU104="znížená",AG104*L33,0)), 2)</f>
        <v>0</v>
      </c>
      <c r="AW104" s="40"/>
      <c r="AX104" s="40"/>
      <c r="AY104" s="40"/>
      <c r="AZ104" s="40"/>
      <c r="BA104" s="40"/>
      <c r="BB104" s="40"/>
      <c r="BC104" s="40"/>
      <c r="BD104" s="40"/>
      <c r="BE104" s="40"/>
      <c r="BV104" s="17" t="s">
        <v>109</v>
      </c>
      <c r="BY104" s="159">
        <f>IF(AU104="základná",AV104,0)</f>
        <v>0</v>
      </c>
      <c r="BZ104" s="159">
        <f>IF(AU104="znížená",AV104,0)</f>
        <v>0</v>
      </c>
      <c r="CA104" s="159">
        <v>0</v>
      </c>
      <c r="CB104" s="159">
        <v>0</v>
      </c>
      <c r="CC104" s="159">
        <v>0</v>
      </c>
      <c r="CD104" s="159">
        <f>IF(AU104="základná",AG104,0)</f>
        <v>0</v>
      </c>
      <c r="CE104" s="159">
        <f>IF(AU104="znížená",AG104,0)</f>
        <v>0</v>
      </c>
      <c r="CF104" s="159">
        <f>IF(AU104="zákl. prenesená",AG104,0)</f>
        <v>0</v>
      </c>
      <c r="CG104" s="159">
        <f>IF(AU104="zníž. prenesená",AG104,0)</f>
        <v>0</v>
      </c>
      <c r="CH104" s="159">
        <f>IF(AU104="nulová",AG104,0)</f>
        <v>0</v>
      </c>
      <c r="CI104" s="17">
        <f>IF(AU104="základná",1,IF(AU104="znížená",2,IF(AU104="zákl. prenesená",4,IF(AU104="zníž. prenesená",5,3))))</f>
        <v>1</v>
      </c>
      <c r="CJ104" s="17">
        <f>IF(AT104="stavebná časť",1,IF(AT104="investičná časť",2,3))</f>
        <v>1</v>
      </c>
      <c r="CK104" s="17" t="str">
        <f>IF(D104="Vyplň vlastné","","x")</f>
        <v/>
      </c>
    </row>
    <row r="105" s="2" customFormat="1" ht="19.92" customHeight="1">
      <c r="A105" s="40"/>
      <c r="B105" s="41"/>
      <c r="C105" s="42"/>
      <c r="D105" s="160" t="s">
        <v>108</v>
      </c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55"/>
      <c r="Z105" s="155"/>
      <c r="AA105" s="155"/>
      <c r="AB105" s="155"/>
      <c r="AC105" s="42"/>
      <c r="AD105" s="42"/>
      <c r="AE105" s="42"/>
      <c r="AF105" s="42"/>
      <c r="AG105" s="156">
        <f>ROUND(AG94 * AS105, 2)</f>
        <v>0</v>
      </c>
      <c r="AH105" s="143"/>
      <c r="AI105" s="143"/>
      <c r="AJ105" s="143"/>
      <c r="AK105" s="143"/>
      <c r="AL105" s="143"/>
      <c r="AM105" s="143"/>
      <c r="AN105" s="143">
        <f>ROUND(AG105 + AV105, 2)</f>
        <v>0</v>
      </c>
      <c r="AO105" s="143"/>
      <c r="AP105" s="143"/>
      <c r="AQ105" s="42"/>
      <c r="AR105" s="43"/>
      <c r="AS105" s="161">
        <v>0</v>
      </c>
      <c r="AT105" s="162" t="s">
        <v>106</v>
      </c>
      <c r="AU105" s="162" t="s">
        <v>43</v>
      </c>
      <c r="AV105" s="153">
        <f>ROUND(IF(AU105="základná",AG105*L32,IF(AU105="znížená",AG105*L33,0)), 2)</f>
        <v>0</v>
      </c>
      <c r="AW105" s="40"/>
      <c r="AX105" s="40"/>
      <c r="AY105" s="40"/>
      <c r="AZ105" s="40"/>
      <c r="BA105" s="40"/>
      <c r="BB105" s="40"/>
      <c r="BC105" s="40"/>
      <c r="BD105" s="40"/>
      <c r="BE105" s="40"/>
      <c r="BV105" s="17" t="s">
        <v>109</v>
      </c>
      <c r="BY105" s="159">
        <f>IF(AU105="základná",AV105,0)</f>
        <v>0</v>
      </c>
      <c r="BZ105" s="159">
        <f>IF(AU105="znížená",AV105,0)</f>
        <v>0</v>
      </c>
      <c r="CA105" s="159">
        <v>0</v>
      </c>
      <c r="CB105" s="159">
        <v>0</v>
      </c>
      <c r="CC105" s="159">
        <v>0</v>
      </c>
      <c r="CD105" s="159">
        <f>IF(AU105="základná",AG105,0)</f>
        <v>0</v>
      </c>
      <c r="CE105" s="159">
        <f>IF(AU105="znížená",AG105,0)</f>
        <v>0</v>
      </c>
      <c r="CF105" s="159">
        <f>IF(AU105="zákl. prenesená",AG105,0)</f>
        <v>0</v>
      </c>
      <c r="CG105" s="159">
        <f>IF(AU105="zníž. prenesená",AG105,0)</f>
        <v>0</v>
      </c>
      <c r="CH105" s="159">
        <f>IF(AU105="nulová",AG105,0)</f>
        <v>0</v>
      </c>
      <c r="CI105" s="17">
        <f>IF(AU105="základná",1,IF(AU105="znížená",2,IF(AU105="zákl. prenesená",4,IF(AU105="zníž. prenesená",5,3))))</f>
        <v>1</v>
      </c>
      <c r="CJ105" s="17">
        <f>IF(AT105="stavebná časť",1,IF(AT105="investičná časť",2,3))</f>
        <v>1</v>
      </c>
      <c r="CK105" s="17" t="str">
        <f>IF(D105="Vyplň vlastné","","x")</f>
        <v/>
      </c>
    </row>
    <row r="106" s="2" customFormat="1" ht="10.8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3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</row>
    <row r="107" s="2" customFormat="1" ht="30" customHeight="1">
      <c r="A107" s="40"/>
      <c r="B107" s="41"/>
      <c r="C107" s="163" t="s">
        <v>110</v>
      </c>
      <c r="D107" s="164"/>
      <c r="E107" s="164"/>
      <c r="F107" s="164"/>
      <c r="G107" s="164"/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5">
        <f>ROUND(AG94 + AG101, 2)</f>
        <v>0</v>
      </c>
      <c r="AH107" s="165"/>
      <c r="AI107" s="165"/>
      <c r="AJ107" s="165"/>
      <c r="AK107" s="165"/>
      <c r="AL107" s="165"/>
      <c r="AM107" s="165"/>
      <c r="AN107" s="165">
        <f>ROUND(AN94 + AN101, 2)</f>
        <v>0</v>
      </c>
      <c r="AO107" s="165"/>
      <c r="AP107" s="165"/>
      <c r="AQ107" s="164"/>
      <c r="AR107" s="43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</row>
    <row r="108" s="2" customFormat="1" ht="6.96" customHeight="1">
      <c r="A108" s="40"/>
      <c r="B108" s="74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43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</row>
  </sheetData>
  <sheetProtection sheet="1" formatColumns="0" formatRows="0" objects="1" scenarios="1" spinCount="100000" saltValue="PSBKFDZz6EvjvX0Ee7OD2cLKQfgvea2mbdmUKttSZwNKJyX1SUgPhDnapPcNchEEmgJFgQ/dpkUnCai9NSagvw==" hashValue="DhnlYxxhVV2yjdRH6QZy45t1RyiyC8+p8vKPTtDF/k4WB6u6H9hEmZQ0KcyqlWUxRTqR3REmvCSWJIUPS5kXXA==" algorithmName="SHA-512" password="C549"/>
  <mergeCells count="7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D105:AB105"/>
    <mergeCell ref="AG105:AM105"/>
    <mergeCell ref="AN105:AP105"/>
    <mergeCell ref="AG94:AM94"/>
    <mergeCell ref="AN94:AP94"/>
    <mergeCell ref="AG101:AM101"/>
    <mergeCell ref="AN101:AP101"/>
    <mergeCell ref="AG107:AM107"/>
    <mergeCell ref="AN107:AP107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é sú hodnoty základná, znížená, nulová." sqref="AU101:AU105">
      <formula1>"základná, znížená, nulová"</formula1>
    </dataValidation>
    <dataValidation type="list" allowBlank="1" showInputMessage="1" showErrorMessage="1" error="Povolené sú hodnoty stavebná časť, technologická časť, investičná časť." sqref="AT101:AT105">
      <formula1>"stavebná časť, technologická časť, investičná časť"</formula1>
    </dataValidation>
  </dataValidations>
  <hyperlinks>
    <hyperlink ref="A96" location="'03_MUŽI - Rekonštrukcia w...'!C2" display="/"/>
    <hyperlink ref="A97" location="'04_ŽENY - Rekonštrukcia w...'!C2" display="/"/>
    <hyperlink ref="A98" location="'05_UPRAT - Rekonštrukcia ...'!C2" display="/"/>
    <hyperlink ref="A99" location="'06_CHODBA - Rekonštrukci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66" t="s">
        <v>111</v>
      </c>
      <c r="BA2" s="166" t="s">
        <v>1</v>
      </c>
      <c r="BB2" s="166" t="s">
        <v>1</v>
      </c>
      <c r="BC2" s="166" t="s">
        <v>112</v>
      </c>
      <c r="BD2" s="166" t="s">
        <v>91</v>
      </c>
    </row>
    <row r="3" s="1" customFormat="1" ht="6.96" customHeight="1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20"/>
      <c r="AT3" s="17" t="s">
        <v>78</v>
      </c>
      <c r="AZ3" s="166" t="s">
        <v>113</v>
      </c>
      <c r="BA3" s="166" t="s">
        <v>114</v>
      </c>
      <c r="BB3" s="166" t="s">
        <v>1</v>
      </c>
      <c r="BC3" s="166" t="s">
        <v>115</v>
      </c>
      <c r="BD3" s="166" t="s">
        <v>91</v>
      </c>
    </row>
    <row r="4" s="1" customFormat="1" ht="24.96" customHeight="1">
      <c r="B4" s="20"/>
      <c r="D4" s="169" t="s">
        <v>116</v>
      </c>
      <c r="L4" s="20"/>
      <c r="M4" s="170" t="s">
        <v>9</v>
      </c>
      <c r="AT4" s="17" t="s">
        <v>4</v>
      </c>
      <c r="AZ4" s="166" t="s">
        <v>117</v>
      </c>
      <c r="BA4" s="166" t="s">
        <v>1</v>
      </c>
      <c r="BB4" s="166" t="s">
        <v>1</v>
      </c>
      <c r="BC4" s="166" t="s">
        <v>118</v>
      </c>
      <c r="BD4" s="166" t="s">
        <v>91</v>
      </c>
    </row>
    <row r="5" s="1" customFormat="1" ht="6.96" customHeight="1">
      <c r="B5" s="20"/>
      <c r="L5" s="20"/>
      <c r="AZ5" s="166" t="s">
        <v>119</v>
      </c>
      <c r="BA5" s="166" t="s">
        <v>120</v>
      </c>
      <c r="BB5" s="166" t="s">
        <v>1</v>
      </c>
      <c r="BC5" s="166" t="s">
        <v>121</v>
      </c>
      <c r="BD5" s="166" t="s">
        <v>91</v>
      </c>
    </row>
    <row r="6" s="1" customFormat="1" ht="12" customHeight="1">
      <c r="B6" s="20"/>
      <c r="D6" s="171" t="s">
        <v>15</v>
      </c>
      <c r="L6" s="20"/>
      <c r="AZ6" s="166" t="s">
        <v>122</v>
      </c>
      <c r="BA6" s="166" t="s">
        <v>123</v>
      </c>
      <c r="BB6" s="166" t="s">
        <v>1</v>
      </c>
      <c r="BC6" s="166" t="s">
        <v>124</v>
      </c>
      <c r="BD6" s="166" t="s">
        <v>91</v>
      </c>
    </row>
    <row r="7" s="1" customFormat="1" ht="16.5" customHeight="1">
      <c r="B7" s="20"/>
      <c r="E7" s="172" t="str">
        <f>'Rekapitulácia stavby'!K6</f>
        <v>Depo Jurajov Dvor</v>
      </c>
      <c r="F7" s="171"/>
      <c r="G7" s="171"/>
      <c r="H7" s="171"/>
      <c r="L7" s="20"/>
      <c r="AZ7" s="166" t="s">
        <v>125</v>
      </c>
      <c r="BA7" s="166" t="s">
        <v>1</v>
      </c>
      <c r="BB7" s="166" t="s">
        <v>1</v>
      </c>
      <c r="BC7" s="166" t="s">
        <v>121</v>
      </c>
      <c r="BD7" s="166" t="s">
        <v>91</v>
      </c>
    </row>
    <row r="8" s="1" customFormat="1" ht="12" customHeight="1">
      <c r="B8" s="20"/>
      <c r="D8" s="171" t="s">
        <v>126</v>
      </c>
      <c r="L8" s="20"/>
      <c r="AZ8" s="166" t="s">
        <v>127</v>
      </c>
      <c r="BA8" s="166" t="s">
        <v>1</v>
      </c>
      <c r="BB8" s="166" t="s">
        <v>1</v>
      </c>
      <c r="BC8" s="166" t="s">
        <v>128</v>
      </c>
      <c r="BD8" s="166" t="s">
        <v>91</v>
      </c>
    </row>
    <row r="9" s="2" customFormat="1" ht="16.5" customHeight="1">
      <c r="A9" s="40"/>
      <c r="B9" s="43"/>
      <c r="C9" s="40"/>
      <c r="D9" s="40"/>
      <c r="E9" s="172" t="s">
        <v>129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66" t="s">
        <v>130</v>
      </c>
      <c r="BA9" s="166" t="s">
        <v>1</v>
      </c>
      <c r="BB9" s="166" t="s">
        <v>1</v>
      </c>
      <c r="BC9" s="166" t="s">
        <v>131</v>
      </c>
      <c r="BD9" s="166" t="s">
        <v>91</v>
      </c>
    </row>
    <row r="10" s="2" customFormat="1" ht="12" customHeight="1">
      <c r="A10" s="40"/>
      <c r="B10" s="43"/>
      <c r="C10" s="40"/>
      <c r="D10" s="171" t="s">
        <v>132</v>
      </c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66" t="s">
        <v>133</v>
      </c>
      <c r="BA10" s="166" t="s">
        <v>1</v>
      </c>
      <c r="BB10" s="166" t="s">
        <v>1</v>
      </c>
      <c r="BC10" s="166" t="s">
        <v>134</v>
      </c>
      <c r="BD10" s="166" t="s">
        <v>91</v>
      </c>
    </row>
    <row r="11" s="2" customFormat="1" ht="16.5" customHeight="1">
      <c r="A11" s="40"/>
      <c r="B11" s="43"/>
      <c r="C11" s="40"/>
      <c r="D11" s="40"/>
      <c r="E11" s="173" t="s">
        <v>135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66" t="s">
        <v>136</v>
      </c>
      <c r="BA11" s="166" t="s">
        <v>114</v>
      </c>
      <c r="BB11" s="166" t="s">
        <v>1</v>
      </c>
      <c r="BC11" s="166" t="s">
        <v>137</v>
      </c>
      <c r="BD11" s="166" t="s">
        <v>91</v>
      </c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66" t="s">
        <v>138</v>
      </c>
      <c r="BA12" s="166" t="s">
        <v>139</v>
      </c>
      <c r="BB12" s="166" t="s">
        <v>1</v>
      </c>
      <c r="BC12" s="166" t="s">
        <v>140</v>
      </c>
      <c r="BD12" s="166" t="s">
        <v>91</v>
      </c>
    </row>
    <row r="13" s="2" customFormat="1" ht="12" customHeight="1">
      <c r="A13" s="40"/>
      <c r="B13" s="43"/>
      <c r="C13" s="40"/>
      <c r="D13" s="171" t="s">
        <v>17</v>
      </c>
      <c r="E13" s="40"/>
      <c r="F13" s="149" t="s">
        <v>1</v>
      </c>
      <c r="G13" s="40"/>
      <c r="H13" s="40"/>
      <c r="I13" s="171" t="s">
        <v>18</v>
      </c>
      <c r="J13" s="149" t="s">
        <v>1</v>
      </c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66" t="s">
        <v>141</v>
      </c>
      <c r="BA13" s="166" t="s">
        <v>139</v>
      </c>
      <c r="BB13" s="166" t="s">
        <v>1</v>
      </c>
      <c r="BC13" s="166" t="s">
        <v>142</v>
      </c>
      <c r="BD13" s="166" t="s">
        <v>91</v>
      </c>
    </row>
    <row r="14" s="2" customFormat="1" ht="12" customHeight="1">
      <c r="A14" s="40"/>
      <c r="B14" s="43"/>
      <c r="C14" s="40"/>
      <c r="D14" s="171" t="s">
        <v>19</v>
      </c>
      <c r="E14" s="40"/>
      <c r="F14" s="149" t="s">
        <v>20</v>
      </c>
      <c r="G14" s="40"/>
      <c r="H14" s="40"/>
      <c r="I14" s="171" t="s">
        <v>21</v>
      </c>
      <c r="J14" s="174" t="str">
        <f>'Rekapitulácia stavby'!AN8</f>
        <v>13. 2. 2025</v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66" t="s">
        <v>143</v>
      </c>
      <c r="BA14" s="166" t="s">
        <v>139</v>
      </c>
      <c r="BB14" s="166" t="s">
        <v>1</v>
      </c>
      <c r="BC14" s="166" t="s">
        <v>91</v>
      </c>
      <c r="BD14" s="166" t="s">
        <v>91</v>
      </c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66" t="s">
        <v>144</v>
      </c>
      <c r="BA15" s="166" t="s">
        <v>139</v>
      </c>
      <c r="BB15" s="166" t="s">
        <v>1</v>
      </c>
      <c r="BC15" s="166" t="s">
        <v>85</v>
      </c>
      <c r="BD15" s="166" t="s">
        <v>91</v>
      </c>
    </row>
    <row r="16" s="2" customFormat="1" ht="12" customHeight="1">
      <c r="A16" s="40"/>
      <c r="B16" s="43"/>
      <c r="C16" s="40"/>
      <c r="D16" s="171" t="s">
        <v>23</v>
      </c>
      <c r="E16" s="40"/>
      <c r="F16" s="40"/>
      <c r="G16" s="40"/>
      <c r="H16" s="40"/>
      <c r="I16" s="171" t="s">
        <v>24</v>
      </c>
      <c r="J16" s="149" t="s">
        <v>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66" t="s">
        <v>145</v>
      </c>
      <c r="BA16" s="166" t="s">
        <v>146</v>
      </c>
      <c r="BB16" s="166" t="s">
        <v>1</v>
      </c>
      <c r="BC16" s="166" t="s">
        <v>91</v>
      </c>
      <c r="BD16" s="166" t="s">
        <v>91</v>
      </c>
    </row>
    <row r="17" s="2" customFormat="1" ht="18" customHeight="1">
      <c r="A17" s="40"/>
      <c r="B17" s="43"/>
      <c r="C17" s="40"/>
      <c r="D17" s="40"/>
      <c r="E17" s="149" t="s">
        <v>26</v>
      </c>
      <c r="F17" s="40"/>
      <c r="G17" s="40"/>
      <c r="H17" s="40"/>
      <c r="I17" s="171" t="s">
        <v>27</v>
      </c>
      <c r="J17" s="149" t="s">
        <v>28</v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66" t="s">
        <v>147</v>
      </c>
      <c r="BA17" s="166" t="s">
        <v>1</v>
      </c>
      <c r="BB17" s="166" t="s">
        <v>1</v>
      </c>
      <c r="BC17" s="166" t="s">
        <v>115</v>
      </c>
      <c r="BD17" s="166" t="s">
        <v>91</v>
      </c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66" t="s">
        <v>148</v>
      </c>
      <c r="BA18" s="166" t="s">
        <v>139</v>
      </c>
      <c r="BB18" s="166" t="s">
        <v>1</v>
      </c>
      <c r="BC18" s="166" t="s">
        <v>85</v>
      </c>
      <c r="BD18" s="166" t="s">
        <v>91</v>
      </c>
    </row>
    <row r="19" s="2" customFormat="1" ht="12" customHeight="1">
      <c r="A19" s="40"/>
      <c r="B19" s="43"/>
      <c r="C19" s="40"/>
      <c r="D19" s="171" t="s">
        <v>29</v>
      </c>
      <c r="E19" s="40"/>
      <c r="F19" s="40"/>
      <c r="G19" s="40"/>
      <c r="H19" s="40"/>
      <c r="I19" s="171" t="s">
        <v>24</v>
      </c>
      <c r="J19" s="33" t="str">
        <f>'Rekapitulácia stavby'!AN13</f>
        <v>Vyplň údaj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Z19" s="166" t="s">
        <v>149</v>
      </c>
      <c r="BA19" s="166" t="s">
        <v>114</v>
      </c>
      <c r="BB19" s="166" t="s">
        <v>1</v>
      </c>
      <c r="BC19" s="166" t="s">
        <v>150</v>
      </c>
      <c r="BD19" s="166" t="s">
        <v>91</v>
      </c>
    </row>
    <row r="20" s="2" customFormat="1" ht="18" customHeight="1">
      <c r="A20" s="40"/>
      <c r="B20" s="43"/>
      <c r="C20" s="40"/>
      <c r="D20" s="40"/>
      <c r="E20" s="33" t="str">
        <f>'Rekapitulácia stavby'!E14</f>
        <v>Vyplň údaj</v>
      </c>
      <c r="F20" s="149"/>
      <c r="G20" s="149"/>
      <c r="H20" s="149"/>
      <c r="I20" s="171" t="s">
        <v>27</v>
      </c>
      <c r="J20" s="33" t="str">
        <f>'Rekapitulácia stavby'!AN14</f>
        <v>Vyplň údaj</v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Z20" s="166" t="s">
        <v>151</v>
      </c>
      <c r="BA20" s="166" t="s">
        <v>139</v>
      </c>
      <c r="BB20" s="166" t="s">
        <v>1</v>
      </c>
      <c r="BC20" s="166" t="s">
        <v>152</v>
      </c>
      <c r="BD20" s="166" t="s">
        <v>91</v>
      </c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Z21" s="166" t="s">
        <v>153</v>
      </c>
      <c r="BA21" s="166" t="s">
        <v>139</v>
      </c>
      <c r="BB21" s="166" t="s">
        <v>1</v>
      </c>
      <c r="BC21" s="166" t="s">
        <v>91</v>
      </c>
      <c r="BD21" s="166" t="s">
        <v>91</v>
      </c>
    </row>
    <row r="22" s="2" customFormat="1" ht="12" customHeight="1">
      <c r="A22" s="40"/>
      <c r="B22" s="43"/>
      <c r="C22" s="40"/>
      <c r="D22" s="171" t="s">
        <v>31</v>
      </c>
      <c r="E22" s="40"/>
      <c r="F22" s="40"/>
      <c r="G22" s="40"/>
      <c r="H22" s="40"/>
      <c r="I22" s="171" t="s">
        <v>24</v>
      </c>
      <c r="J22" s="149" t="str">
        <f>IF('Rekapitulácia stavby'!AN16="","",'Rekapitulácia stavby'!AN16)</f>
        <v/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Z22" s="166" t="s">
        <v>154</v>
      </c>
      <c r="BA22" s="166" t="s">
        <v>1</v>
      </c>
      <c r="BB22" s="166" t="s">
        <v>1</v>
      </c>
      <c r="BC22" s="166" t="s">
        <v>155</v>
      </c>
      <c r="BD22" s="166" t="s">
        <v>91</v>
      </c>
    </row>
    <row r="23" s="2" customFormat="1" ht="18" customHeight="1">
      <c r="A23" s="40"/>
      <c r="B23" s="43"/>
      <c r="C23" s="40"/>
      <c r="D23" s="40"/>
      <c r="E23" s="149" t="str">
        <f>IF('Rekapitulácia stavby'!E17="","",'Rekapitulácia stavby'!E17)</f>
        <v xml:space="preserve"> </v>
      </c>
      <c r="F23" s="40"/>
      <c r="G23" s="40"/>
      <c r="H23" s="40"/>
      <c r="I23" s="171" t="s">
        <v>27</v>
      </c>
      <c r="J23" s="149" t="str">
        <f>IF('Rekapitulácia stavby'!AN17="","",'Rekapitulácia stavby'!AN17)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Z23" s="166" t="s">
        <v>156</v>
      </c>
      <c r="BA23" s="166" t="s">
        <v>157</v>
      </c>
      <c r="BB23" s="166" t="s">
        <v>1</v>
      </c>
      <c r="BC23" s="166" t="s">
        <v>158</v>
      </c>
      <c r="BD23" s="166" t="s">
        <v>91</v>
      </c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Z24" s="166" t="s">
        <v>159</v>
      </c>
      <c r="BA24" s="166" t="s">
        <v>139</v>
      </c>
      <c r="BB24" s="166" t="s">
        <v>1</v>
      </c>
      <c r="BC24" s="166" t="s">
        <v>91</v>
      </c>
      <c r="BD24" s="166" t="s">
        <v>91</v>
      </c>
    </row>
    <row r="25" s="2" customFormat="1" ht="12" customHeight="1">
      <c r="A25" s="40"/>
      <c r="B25" s="43"/>
      <c r="C25" s="40"/>
      <c r="D25" s="171" t="s">
        <v>34</v>
      </c>
      <c r="E25" s="40"/>
      <c r="F25" s="40"/>
      <c r="G25" s="40"/>
      <c r="H25" s="40"/>
      <c r="I25" s="171" t="s">
        <v>24</v>
      </c>
      <c r="J25" s="149" t="str">
        <f>IF('Rekapitulácia stavby'!AN19="","",'Rekapitulácia stavby'!AN19)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9" t="str">
        <f>IF('Rekapitulácia stavby'!E20="","",'Rekapitulácia stavby'!E20)</f>
        <v xml:space="preserve"> </v>
      </c>
      <c r="F26" s="40"/>
      <c r="G26" s="40"/>
      <c r="H26" s="40"/>
      <c r="I26" s="171" t="s">
        <v>27</v>
      </c>
      <c r="J26" s="149" t="str">
        <f>IF('Rekapitulácia stavby'!AN20="","",'Rekapitulácia stavby'!AN20)</f>
        <v/>
      </c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71" t="s">
        <v>35</v>
      </c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75"/>
      <c r="B29" s="176"/>
      <c r="C29" s="175"/>
      <c r="D29" s="175"/>
      <c r="E29" s="177" t="s">
        <v>1</v>
      </c>
      <c r="F29" s="177"/>
      <c r="G29" s="177"/>
      <c r="H29" s="177"/>
      <c r="I29" s="175"/>
      <c r="J29" s="175"/>
      <c r="K29" s="175"/>
      <c r="L29" s="178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9"/>
      <c r="E31" s="179"/>
      <c r="F31" s="179"/>
      <c r="G31" s="179"/>
      <c r="H31" s="179"/>
      <c r="I31" s="179"/>
      <c r="J31" s="179"/>
      <c r="K31" s="179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9" t="s">
        <v>160</v>
      </c>
      <c r="E32" s="40"/>
      <c r="F32" s="40"/>
      <c r="G32" s="40"/>
      <c r="H32" s="40"/>
      <c r="I32" s="40"/>
      <c r="J32" s="180">
        <f>J98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81" t="s">
        <v>105</v>
      </c>
      <c r="E33" s="40"/>
      <c r="F33" s="40"/>
      <c r="G33" s="40"/>
      <c r="H33" s="40"/>
      <c r="I33" s="40"/>
      <c r="J33" s="180">
        <f>J129</f>
        <v>0</v>
      </c>
      <c r="K33" s="4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82" t="s">
        <v>38</v>
      </c>
      <c r="E34" s="40"/>
      <c r="F34" s="40"/>
      <c r="G34" s="40"/>
      <c r="H34" s="40"/>
      <c r="I34" s="40"/>
      <c r="J34" s="183">
        <f>ROUND(J32 + J33, 2)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9"/>
      <c r="E35" s="179"/>
      <c r="F35" s="179"/>
      <c r="G35" s="179"/>
      <c r="H35" s="179"/>
      <c r="I35" s="179"/>
      <c r="J35" s="179"/>
      <c r="K35" s="179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4" t="s">
        <v>40</v>
      </c>
      <c r="G36" s="40"/>
      <c r="H36" s="40"/>
      <c r="I36" s="184" t="s">
        <v>39</v>
      </c>
      <c r="J36" s="184" t="s">
        <v>41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5" t="s">
        <v>42</v>
      </c>
      <c r="E37" s="186" t="s">
        <v>43</v>
      </c>
      <c r="F37" s="187">
        <f>ROUND((ROUND((SUM(BE129:BE136) + SUM(BE158:BE508)),  2) + SUM(BE510:BE514)), 2)</f>
        <v>0</v>
      </c>
      <c r="G37" s="188"/>
      <c r="H37" s="188"/>
      <c r="I37" s="189">
        <v>0.23000000000000001</v>
      </c>
      <c r="J37" s="187">
        <f>ROUND((ROUND(((SUM(BE129:BE136) + SUM(BE158:BE508))*I37),  2) + (SUM(BE510:BE514)*I37)), 2)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86" t="s">
        <v>44</v>
      </c>
      <c r="F38" s="187">
        <f>ROUND((ROUND((SUM(BF129:BF136) + SUM(BF158:BF508)),  2) + SUM(BF510:BF514)), 2)</f>
        <v>0</v>
      </c>
      <c r="G38" s="188"/>
      <c r="H38" s="188"/>
      <c r="I38" s="189">
        <v>0.23000000000000001</v>
      </c>
      <c r="J38" s="187">
        <f>ROUND((ROUND(((SUM(BF129:BF136) + SUM(BF158:BF508))*I38),  2) + (SUM(BF510:BF514)*I38)), 2)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71" t="s">
        <v>45</v>
      </c>
      <c r="F39" s="190">
        <f>ROUND((ROUND((SUM(BG129:BG136) + SUM(BG158:BG508)),  2) + SUM(BG510:BG514)), 2)</f>
        <v>0</v>
      </c>
      <c r="G39" s="40"/>
      <c r="H39" s="40"/>
      <c r="I39" s="191">
        <v>0.23000000000000001</v>
      </c>
      <c r="J39" s="190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71" t="s">
        <v>46</v>
      </c>
      <c r="F40" s="190">
        <f>ROUND((ROUND((SUM(BH129:BH136) + SUM(BH158:BH508)),  2) + SUM(BH510:BH514)), 2)</f>
        <v>0</v>
      </c>
      <c r="G40" s="40"/>
      <c r="H40" s="40"/>
      <c r="I40" s="191">
        <v>0.23000000000000001</v>
      </c>
      <c r="J40" s="190">
        <f>0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86" t="s">
        <v>47</v>
      </c>
      <c r="F41" s="187">
        <f>ROUND((ROUND((SUM(BI129:BI136) + SUM(BI158:BI508)),  2) + SUM(BI510:BI514)), 2)</f>
        <v>0</v>
      </c>
      <c r="G41" s="188"/>
      <c r="H41" s="188"/>
      <c r="I41" s="189">
        <v>0</v>
      </c>
      <c r="J41" s="187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92"/>
      <c r="D43" s="193" t="s">
        <v>48</v>
      </c>
      <c r="E43" s="194"/>
      <c r="F43" s="194"/>
      <c r="G43" s="195" t="s">
        <v>49</v>
      </c>
      <c r="H43" s="196" t="s">
        <v>50</v>
      </c>
      <c r="I43" s="194"/>
      <c r="J43" s="197">
        <f>SUM(J34:J41)</f>
        <v>0</v>
      </c>
      <c r="K43" s="198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199" t="s">
        <v>51</v>
      </c>
      <c r="E50" s="200"/>
      <c r="F50" s="200"/>
      <c r="G50" s="199" t="s">
        <v>52</v>
      </c>
      <c r="H50" s="200"/>
      <c r="I50" s="200"/>
      <c r="J50" s="200"/>
      <c r="K50" s="200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1" t="s">
        <v>53</v>
      </c>
      <c r="E61" s="202"/>
      <c r="F61" s="203" t="s">
        <v>54</v>
      </c>
      <c r="G61" s="201" t="s">
        <v>53</v>
      </c>
      <c r="H61" s="202"/>
      <c r="I61" s="202"/>
      <c r="J61" s="204" t="s">
        <v>54</v>
      </c>
      <c r="K61" s="202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9" t="s">
        <v>55</v>
      </c>
      <c r="E65" s="205"/>
      <c r="F65" s="205"/>
      <c r="G65" s="199" t="s">
        <v>56</v>
      </c>
      <c r="H65" s="205"/>
      <c r="I65" s="205"/>
      <c r="J65" s="205"/>
      <c r="K65" s="205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1" t="s">
        <v>53</v>
      </c>
      <c r="E76" s="202"/>
      <c r="F76" s="203" t="s">
        <v>54</v>
      </c>
      <c r="G76" s="201" t="s">
        <v>53</v>
      </c>
      <c r="H76" s="202"/>
      <c r="I76" s="202"/>
      <c r="J76" s="204" t="s">
        <v>54</v>
      </c>
      <c r="K76" s="202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6"/>
      <c r="C77" s="207"/>
      <c r="D77" s="207"/>
      <c r="E77" s="207"/>
      <c r="F77" s="207"/>
      <c r="G77" s="207"/>
      <c r="H77" s="207"/>
      <c r="I77" s="207"/>
      <c r="J77" s="207"/>
      <c r="K77" s="207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8"/>
      <c r="C81" s="209"/>
      <c r="D81" s="209"/>
      <c r="E81" s="209"/>
      <c r="F81" s="209"/>
      <c r="G81" s="209"/>
      <c r="H81" s="209"/>
      <c r="I81" s="209"/>
      <c r="J81" s="209"/>
      <c r="K81" s="209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161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0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10" t="s">
        <v>129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132</v>
      </c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84" t="str">
        <f>E11</f>
        <v>03_MUŽI - Rekonštrukcia wc MUŽI v strede haly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19</v>
      </c>
      <c r="D91" s="42"/>
      <c r="E91" s="42"/>
      <c r="F91" s="27" t="str">
        <f>F14</f>
        <v>Bratislava</v>
      </c>
      <c r="G91" s="42"/>
      <c r="H91" s="42"/>
      <c r="I91" s="32" t="s">
        <v>21</v>
      </c>
      <c r="J91" s="87" t="str">
        <f>IF(J14="","",J14)</f>
        <v>13. 2. 2025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23</v>
      </c>
      <c r="D93" s="42"/>
      <c r="E93" s="42"/>
      <c r="F93" s="27" t="str">
        <f>E17</f>
        <v>Dopravný podnik Bratislava, akciová spoločnosť</v>
      </c>
      <c r="G93" s="42"/>
      <c r="H93" s="42"/>
      <c r="I93" s="32" t="s">
        <v>31</v>
      </c>
      <c r="J93" s="36" t="str">
        <f>E23</f>
        <v xml:space="preserve"> 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32" t="s">
        <v>34</v>
      </c>
      <c r="J94" s="36" t="str">
        <f>E26</f>
        <v xml:space="preserve"> </v>
      </c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1" t="s">
        <v>162</v>
      </c>
      <c r="D96" s="164"/>
      <c r="E96" s="164"/>
      <c r="F96" s="164"/>
      <c r="G96" s="164"/>
      <c r="H96" s="164"/>
      <c r="I96" s="164"/>
      <c r="J96" s="212" t="s">
        <v>163</v>
      </c>
      <c r="K96" s="164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164</v>
      </c>
      <c r="D98" s="42"/>
      <c r="E98" s="42"/>
      <c r="F98" s="42"/>
      <c r="G98" s="42"/>
      <c r="H98" s="42"/>
      <c r="I98" s="42"/>
      <c r="J98" s="118">
        <f>J158</f>
        <v>0</v>
      </c>
      <c r="K98" s="42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165</v>
      </c>
    </row>
    <row r="99" s="9" customFormat="1" ht="24.96" customHeight="1">
      <c r="A99" s="9"/>
      <c r="B99" s="214"/>
      <c r="C99" s="215"/>
      <c r="D99" s="216" t="s">
        <v>166</v>
      </c>
      <c r="E99" s="217"/>
      <c r="F99" s="217"/>
      <c r="G99" s="217"/>
      <c r="H99" s="217"/>
      <c r="I99" s="217"/>
      <c r="J99" s="218">
        <f>J159</f>
        <v>0</v>
      </c>
      <c r="K99" s="215"/>
      <c r="L99" s="21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0"/>
      <c r="C100" s="141"/>
      <c r="D100" s="221" t="s">
        <v>167</v>
      </c>
      <c r="E100" s="222"/>
      <c r="F100" s="222"/>
      <c r="G100" s="222"/>
      <c r="H100" s="222"/>
      <c r="I100" s="222"/>
      <c r="J100" s="223">
        <f>J160</f>
        <v>0</v>
      </c>
      <c r="K100" s="141"/>
      <c r="L100" s="22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0"/>
      <c r="C101" s="141"/>
      <c r="D101" s="221" t="s">
        <v>168</v>
      </c>
      <c r="E101" s="222"/>
      <c r="F101" s="222"/>
      <c r="G101" s="222"/>
      <c r="H101" s="222"/>
      <c r="I101" s="222"/>
      <c r="J101" s="223">
        <f>J187</f>
        <v>0</v>
      </c>
      <c r="K101" s="141"/>
      <c r="L101" s="22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0"/>
      <c r="C102" s="141"/>
      <c r="D102" s="221" t="s">
        <v>169</v>
      </c>
      <c r="E102" s="222"/>
      <c r="F102" s="222"/>
      <c r="G102" s="222"/>
      <c r="H102" s="222"/>
      <c r="I102" s="222"/>
      <c r="J102" s="223">
        <f>J192</f>
        <v>0</v>
      </c>
      <c r="K102" s="141"/>
      <c r="L102" s="22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0"/>
      <c r="C103" s="141"/>
      <c r="D103" s="221" t="s">
        <v>170</v>
      </c>
      <c r="E103" s="222"/>
      <c r="F103" s="222"/>
      <c r="G103" s="222"/>
      <c r="H103" s="222"/>
      <c r="I103" s="222"/>
      <c r="J103" s="223">
        <f>J246</f>
        <v>0</v>
      </c>
      <c r="K103" s="141"/>
      <c r="L103" s="22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4"/>
      <c r="C104" s="215"/>
      <c r="D104" s="216" t="s">
        <v>171</v>
      </c>
      <c r="E104" s="217"/>
      <c r="F104" s="217"/>
      <c r="G104" s="217"/>
      <c r="H104" s="217"/>
      <c r="I104" s="217"/>
      <c r="J104" s="218">
        <f>J248</f>
        <v>0</v>
      </c>
      <c r="K104" s="215"/>
      <c r="L104" s="21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20"/>
      <c r="C105" s="141"/>
      <c r="D105" s="221" t="s">
        <v>172</v>
      </c>
      <c r="E105" s="222"/>
      <c r="F105" s="222"/>
      <c r="G105" s="222"/>
      <c r="H105" s="222"/>
      <c r="I105" s="222"/>
      <c r="J105" s="223">
        <f>J249</f>
        <v>0</v>
      </c>
      <c r="K105" s="141"/>
      <c r="L105" s="22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0"/>
      <c r="C106" s="141"/>
      <c r="D106" s="221" t="s">
        <v>173</v>
      </c>
      <c r="E106" s="222"/>
      <c r="F106" s="222"/>
      <c r="G106" s="222"/>
      <c r="H106" s="222"/>
      <c r="I106" s="222"/>
      <c r="J106" s="223">
        <f>J262</f>
        <v>0</v>
      </c>
      <c r="K106" s="141"/>
      <c r="L106" s="22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0"/>
      <c r="C107" s="141"/>
      <c r="D107" s="221" t="s">
        <v>174</v>
      </c>
      <c r="E107" s="222"/>
      <c r="F107" s="222"/>
      <c r="G107" s="222"/>
      <c r="H107" s="222"/>
      <c r="I107" s="222"/>
      <c r="J107" s="223">
        <f>J281</f>
        <v>0</v>
      </c>
      <c r="K107" s="141"/>
      <c r="L107" s="22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0"/>
      <c r="C108" s="141"/>
      <c r="D108" s="221" t="s">
        <v>175</v>
      </c>
      <c r="E108" s="222"/>
      <c r="F108" s="222"/>
      <c r="G108" s="222"/>
      <c r="H108" s="222"/>
      <c r="I108" s="222"/>
      <c r="J108" s="223">
        <f>J291</f>
        <v>0</v>
      </c>
      <c r="K108" s="141"/>
      <c r="L108" s="22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0"/>
      <c r="C109" s="141"/>
      <c r="D109" s="221" t="s">
        <v>176</v>
      </c>
      <c r="E109" s="222"/>
      <c r="F109" s="222"/>
      <c r="G109" s="222"/>
      <c r="H109" s="222"/>
      <c r="I109" s="222"/>
      <c r="J109" s="223">
        <f>J360</f>
        <v>0</v>
      </c>
      <c r="K109" s="141"/>
      <c r="L109" s="22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0"/>
      <c r="C110" s="141"/>
      <c r="D110" s="221" t="s">
        <v>177</v>
      </c>
      <c r="E110" s="222"/>
      <c r="F110" s="222"/>
      <c r="G110" s="222"/>
      <c r="H110" s="222"/>
      <c r="I110" s="222"/>
      <c r="J110" s="223">
        <f>J365</f>
        <v>0</v>
      </c>
      <c r="K110" s="141"/>
      <c r="L110" s="22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0"/>
      <c r="C111" s="141"/>
      <c r="D111" s="221" t="s">
        <v>178</v>
      </c>
      <c r="E111" s="222"/>
      <c r="F111" s="222"/>
      <c r="G111" s="222"/>
      <c r="H111" s="222"/>
      <c r="I111" s="222"/>
      <c r="J111" s="223">
        <f>J375</f>
        <v>0</v>
      </c>
      <c r="K111" s="141"/>
      <c r="L111" s="22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0"/>
      <c r="C112" s="141"/>
      <c r="D112" s="221" t="s">
        <v>179</v>
      </c>
      <c r="E112" s="222"/>
      <c r="F112" s="222"/>
      <c r="G112" s="222"/>
      <c r="H112" s="222"/>
      <c r="I112" s="222"/>
      <c r="J112" s="223">
        <f>J380</f>
        <v>0</v>
      </c>
      <c r="K112" s="141"/>
      <c r="L112" s="22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0"/>
      <c r="C113" s="141"/>
      <c r="D113" s="221" t="s">
        <v>180</v>
      </c>
      <c r="E113" s="222"/>
      <c r="F113" s="222"/>
      <c r="G113" s="222"/>
      <c r="H113" s="222"/>
      <c r="I113" s="222"/>
      <c r="J113" s="223">
        <f>J392</f>
        <v>0</v>
      </c>
      <c r="K113" s="141"/>
      <c r="L113" s="22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0"/>
      <c r="C114" s="141"/>
      <c r="D114" s="221" t="s">
        <v>181</v>
      </c>
      <c r="E114" s="222"/>
      <c r="F114" s="222"/>
      <c r="G114" s="222"/>
      <c r="H114" s="222"/>
      <c r="I114" s="222"/>
      <c r="J114" s="223">
        <f>J399</f>
        <v>0</v>
      </c>
      <c r="K114" s="141"/>
      <c r="L114" s="22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0"/>
      <c r="C115" s="141"/>
      <c r="D115" s="221" t="s">
        <v>182</v>
      </c>
      <c r="E115" s="222"/>
      <c r="F115" s="222"/>
      <c r="G115" s="222"/>
      <c r="H115" s="222"/>
      <c r="I115" s="222"/>
      <c r="J115" s="223">
        <f>J419</f>
        <v>0</v>
      </c>
      <c r="K115" s="141"/>
      <c r="L115" s="22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0"/>
      <c r="C116" s="141"/>
      <c r="D116" s="221" t="s">
        <v>183</v>
      </c>
      <c r="E116" s="222"/>
      <c r="F116" s="222"/>
      <c r="G116" s="222"/>
      <c r="H116" s="222"/>
      <c r="I116" s="222"/>
      <c r="J116" s="223">
        <f>J433</f>
        <v>0</v>
      </c>
      <c r="K116" s="141"/>
      <c r="L116" s="22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0"/>
      <c r="C117" s="141"/>
      <c r="D117" s="221" t="s">
        <v>184</v>
      </c>
      <c r="E117" s="222"/>
      <c r="F117" s="222"/>
      <c r="G117" s="222"/>
      <c r="H117" s="222"/>
      <c r="I117" s="222"/>
      <c r="J117" s="223">
        <f>J443</f>
        <v>0</v>
      </c>
      <c r="K117" s="141"/>
      <c r="L117" s="22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0"/>
      <c r="C118" s="141"/>
      <c r="D118" s="221" t="s">
        <v>185</v>
      </c>
      <c r="E118" s="222"/>
      <c r="F118" s="222"/>
      <c r="G118" s="222"/>
      <c r="H118" s="222"/>
      <c r="I118" s="222"/>
      <c r="J118" s="223">
        <f>J450</f>
        <v>0</v>
      </c>
      <c r="K118" s="141"/>
      <c r="L118" s="22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20"/>
      <c r="C119" s="141"/>
      <c r="D119" s="221" t="s">
        <v>186</v>
      </c>
      <c r="E119" s="222"/>
      <c r="F119" s="222"/>
      <c r="G119" s="222"/>
      <c r="H119" s="222"/>
      <c r="I119" s="222"/>
      <c r="J119" s="223">
        <f>J457</f>
        <v>0</v>
      </c>
      <c r="K119" s="141"/>
      <c r="L119" s="22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214"/>
      <c r="C120" s="215"/>
      <c r="D120" s="216" t="s">
        <v>187</v>
      </c>
      <c r="E120" s="217"/>
      <c r="F120" s="217"/>
      <c r="G120" s="217"/>
      <c r="H120" s="217"/>
      <c r="I120" s="217"/>
      <c r="J120" s="218">
        <f>J478</f>
        <v>0</v>
      </c>
      <c r="K120" s="215"/>
      <c r="L120" s="21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220"/>
      <c r="C121" s="141"/>
      <c r="D121" s="221" t="s">
        <v>188</v>
      </c>
      <c r="E121" s="222"/>
      <c r="F121" s="222"/>
      <c r="G121" s="222"/>
      <c r="H121" s="222"/>
      <c r="I121" s="222"/>
      <c r="J121" s="223">
        <f>J479</f>
        <v>0</v>
      </c>
      <c r="K121" s="141"/>
      <c r="L121" s="22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20"/>
      <c r="C122" s="141"/>
      <c r="D122" s="221" t="s">
        <v>189</v>
      </c>
      <c r="E122" s="222"/>
      <c r="F122" s="222"/>
      <c r="G122" s="222"/>
      <c r="H122" s="222"/>
      <c r="I122" s="222"/>
      <c r="J122" s="223">
        <f>J492</f>
        <v>0</v>
      </c>
      <c r="K122" s="141"/>
      <c r="L122" s="22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214"/>
      <c r="C123" s="215"/>
      <c r="D123" s="216" t="s">
        <v>190</v>
      </c>
      <c r="E123" s="217"/>
      <c r="F123" s="217"/>
      <c r="G123" s="217"/>
      <c r="H123" s="217"/>
      <c r="I123" s="217"/>
      <c r="J123" s="218">
        <f>J496</f>
        <v>0</v>
      </c>
      <c r="K123" s="215"/>
      <c r="L123" s="21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214"/>
      <c r="C124" s="215"/>
      <c r="D124" s="216" t="s">
        <v>191</v>
      </c>
      <c r="E124" s="217"/>
      <c r="F124" s="217"/>
      <c r="G124" s="217"/>
      <c r="H124" s="217"/>
      <c r="I124" s="217"/>
      <c r="J124" s="218">
        <f>J498</f>
        <v>0</v>
      </c>
      <c r="K124" s="215"/>
      <c r="L124" s="21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214"/>
      <c r="C125" s="215"/>
      <c r="D125" s="216" t="s">
        <v>192</v>
      </c>
      <c r="E125" s="217"/>
      <c r="F125" s="217"/>
      <c r="G125" s="217"/>
      <c r="H125" s="217"/>
      <c r="I125" s="217"/>
      <c r="J125" s="218">
        <f>J504</f>
        <v>0</v>
      </c>
      <c r="K125" s="215"/>
      <c r="L125" s="21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9" customFormat="1" ht="21.84" customHeight="1">
      <c r="A126" s="9"/>
      <c r="B126" s="214"/>
      <c r="C126" s="215"/>
      <c r="D126" s="225" t="s">
        <v>193</v>
      </c>
      <c r="E126" s="215"/>
      <c r="F126" s="215"/>
      <c r="G126" s="215"/>
      <c r="H126" s="215"/>
      <c r="I126" s="215"/>
      <c r="J126" s="226">
        <f>J509</f>
        <v>0</v>
      </c>
      <c r="K126" s="215"/>
      <c r="L126" s="21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2" customFormat="1" ht="21.84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71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6.96" customHeigh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29.28" customHeight="1">
      <c r="A129" s="40"/>
      <c r="B129" s="41"/>
      <c r="C129" s="213" t="s">
        <v>194</v>
      </c>
      <c r="D129" s="42"/>
      <c r="E129" s="42"/>
      <c r="F129" s="42"/>
      <c r="G129" s="42"/>
      <c r="H129" s="42"/>
      <c r="I129" s="42"/>
      <c r="J129" s="227">
        <f>ROUND(J130 + J131 + J132 + J133 + J134 + J135,2)</f>
        <v>0</v>
      </c>
      <c r="K129" s="42"/>
      <c r="L129" s="71"/>
      <c r="N129" s="228" t="s">
        <v>42</v>
      </c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8" customHeight="1">
      <c r="A130" s="40"/>
      <c r="B130" s="41"/>
      <c r="C130" s="42"/>
      <c r="D130" s="160" t="s">
        <v>195</v>
      </c>
      <c r="E130" s="155"/>
      <c r="F130" s="155"/>
      <c r="G130" s="42"/>
      <c r="H130" s="42"/>
      <c r="I130" s="42"/>
      <c r="J130" s="156">
        <v>0</v>
      </c>
      <c r="K130" s="42"/>
      <c r="L130" s="229"/>
      <c r="M130" s="230"/>
      <c r="N130" s="231" t="s">
        <v>44</v>
      </c>
      <c r="O130" s="230"/>
      <c r="P130" s="230"/>
      <c r="Q130" s="230"/>
      <c r="R130" s="230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  <c r="AE130" s="232"/>
      <c r="AF130" s="230"/>
      <c r="AG130" s="230"/>
      <c r="AH130" s="230"/>
      <c r="AI130" s="230"/>
      <c r="AJ130" s="230"/>
      <c r="AK130" s="230"/>
      <c r="AL130" s="230"/>
      <c r="AM130" s="230"/>
      <c r="AN130" s="230"/>
      <c r="AO130" s="230"/>
      <c r="AP130" s="230"/>
      <c r="AQ130" s="230"/>
      <c r="AR130" s="230"/>
      <c r="AS130" s="230"/>
      <c r="AT130" s="230"/>
      <c r="AU130" s="230"/>
      <c r="AV130" s="230"/>
      <c r="AW130" s="230"/>
      <c r="AX130" s="230"/>
      <c r="AY130" s="233" t="s">
        <v>196</v>
      </c>
      <c r="AZ130" s="230"/>
      <c r="BA130" s="230"/>
      <c r="BB130" s="230"/>
      <c r="BC130" s="230"/>
      <c r="BD130" s="230"/>
      <c r="BE130" s="234">
        <f>IF(N130="základná",J130,0)</f>
        <v>0</v>
      </c>
      <c r="BF130" s="234">
        <f>IF(N130="znížená",J130,0)</f>
        <v>0</v>
      </c>
      <c r="BG130" s="234">
        <f>IF(N130="zákl. prenesená",J130,0)</f>
        <v>0</v>
      </c>
      <c r="BH130" s="234">
        <f>IF(N130="zníž. prenesená",J130,0)</f>
        <v>0</v>
      </c>
      <c r="BI130" s="234">
        <f>IF(N130="nulová",J130,0)</f>
        <v>0</v>
      </c>
      <c r="BJ130" s="233" t="s">
        <v>91</v>
      </c>
      <c r="BK130" s="230"/>
      <c r="BL130" s="230"/>
      <c r="BM130" s="230"/>
    </row>
    <row r="131" s="2" customFormat="1" ht="18" customHeight="1">
      <c r="A131" s="40"/>
      <c r="B131" s="41"/>
      <c r="C131" s="42"/>
      <c r="D131" s="160" t="s">
        <v>197</v>
      </c>
      <c r="E131" s="155"/>
      <c r="F131" s="155"/>
      <c r="G131" s="42"/>
      <c r="H131" s="42"/>
      <c r="I131" s="42"/>
      <c r="J131" s="156">
        <v>0</v>
      </c>
      <c r="K131" s="42"/>
      <c r="L131" s="229"/>
      <c r="M131" s="230"/>
      <c r="N131" s="231" t="s">
        <v>44</v>
      </c>
      <c r="O131" s="230"/>
      <c r="P131" s="230"/>
      <c r="Q131" s="230"/>
      <c r="R131" s="230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  <c r="AE131" s="232"/>
      <c r="AF131" s="230"/>
      <c r="AG131" s="230"/>
      <c r="AH131" s="230"/>
      <c r="AI131" s="230"/>
      <c r="AJ131" s="230"/>
      <c r="AK131" s="230"/>
      <c r="AL131" s="230"/>
      <c r="AM131" s="230"/>
      <c r="AN131" s="230"/>
      <c r="AO131" s="230"/>
      <c r="AP131" s="230"/>
      <c r="AQ131" s="230"/>
      <c r="AR131" s="230"/>
      <c r="AS131" s="230"/>
      <c r="AT131" s="230"/>
      <c r="AU131" s="230"/>
      <c r="AV131" s="230"/>
      <c r="AW131" s="230"/>
      <c r="AX131" s="230"/>
      <c r="AY131" s="233" t="s">
        <v>196</v>
      </c>
      <c r="AZ131" s="230"/>
      <c r="BA131" s="230"/>
      <c r="BB131" s="230"/>
      <c r="BC131" s="230"/>
      <c r="BD131" s="230"/>
      <c r="BE131" s="234">
        <f>IF(N131="základná",J131,0)</f>
        <v>0</v>
      </c>
      <c r="BF131" s="234">
        <f>IF(N131="znížená",J131,0)</f>
        <v>0</v>
      </c>
      <c r="BG131" s="234">
        <f>IF(N131="zákl. prenesená",J131,0)</f>
        <v>0</v>
      </c>
      <c r="BH131" s="234">
        <f>IF(N131="zníž. prenesená",J131,0)</f>
        <v>0</v>
      </c>
      <c r="BI131" s="234">
        <f>IF(N131="nulová",J131,0)</f>
        <v>0</v>
      </c>
      <c r="BJ131" s="233" t="s">
        <v>91</v>
      </c>
      <c r="BK131" s="230"/>
      <c r="BL131" s="230"/>
      <c r="BM131" s="230"/>
    </row>
    <row r="132" s="2" customFormat="1" ht="18" customHeight="1">
      <c r="A132" s="40"/>
      <c r="B132" s="41"/>
      <c r="C132" s="42"/>
      <c r="D132" s="160" t="s">
        <v>198</v>
      </c>
      <c r="E132" s="155"/>
      <c r="F132" s="155"/>
      <c r="G132" s="42"/>
      <c r="H132" s="42"/>
      <c r="I132" s="42"/>
      <c r="J132" s="156">
        <v>0</v>
      </c>
      <c r="K132" s="42"/>
      <c r="L132" s="229"/>
      <c r="M132" s="230"/>
      <c r="N132" s="231" t="s">
        <v>44</v>
      </c>
      <c r="O132" s="230"/>
      <c r="P132" s="230"/>
      <c r="Q132" s="230"/>
      <c r="R132" s="230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  <c r="AE132" s="232"/>
      <c r="AF132" s="230"/>
      <c r="AG132" s="230"/>
      <c r="AH132" s="230"/>
      <c r="AI132" s="230"/>
      <c r="AJ132" s="230"/>
      <c r="AK132" s="230"/>
      <c r="AL132" s="230"/>
      <c r="AM132" s="230"/>
      <c r="AN132" s="230"/>
      <c r="AO132" s="230"/>
      <c r="AP132" s="230"/>
      <c r="AQ132" s="230"/>
      <c r="AR132" s="230"/>
      <c r="AS132" s="230"/>
      <c r="AT132" s="230"/>
      <c r="AU132" s="230"/>
      <c r="AV132" s="230"/>
      <c r="AW132" s="230"/>
      <c r="AX132" s="230"/>
      <c r="AY132" s="233" t="s">
        <v>196</v>
      </c>
      <c r="AZ132" s="230"/>
      <c r="BA132" s="230"/>
      <c r="BB132" s="230"/>
      <c r="BC132" s="230"/>
      <c r="BD132" s="230"/>
      <c r="BE132" s="234">
        <f>IF(N132="základná",J132,0)</f>
        <v>0</v>
      </c>
      <c r="BF132" s="234">
        <f>IF(N132="znížená",J132,0)</f>
        <v>0</v>
      </c>
      <c r="BG132" s="234">
        <f>IF(N132="zákl. prenesená",J132,0)</f>
        <v>0</v>
      </c>
      <c r="BH132" s="234">
        <f>IF(N132="zníž. prenesená",J132,0)</f>
        <v>0</v>
      </c>
      <c r="BI132" s="234">
        <f>IF(N132="nulová",J132,0)</f>
        <v>0</v>
      </c>
      <c r="BJ132" s="233" t="s">
        <v>91</v>
      </c>
      <c r="BK132" s="230"/>
      <c r="BL132" s="230"/>
      <c r="BM132" s="230"/>
    </row>
    <row r="133" s="2" customFormat="1" ht="18" customHeight="1">
      <c r="A133" s="40"/>
      <c r="B133" s="41"/>
      <c r="C133" s="42"/>
      <c r="D133" s="160" t="s">
        <v>199</v>
      </c>
      <c r="E133" s="155"/>
      <c r="F133" s="155"/>
      <c r="G133" s="42"/>
      <c r="H133" s="42"/>
      <c r="I133" s="42"/>
      <c r="J133" s="156">
        <v>0</v>
      </c>
      <c r="K133" s="42"/>
      <c r="L133" s="229"/>
      <c r="M133" s="230"/>
      <c r="N133" s="231" t="s">
        <v>44</v>
      </c>
      <c r="O133" s="230"/>
      <c r="P133" s="230"/>
      <c r="Q133" s="230"/>
      <c r="R133" s="230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  <c r="AE133" s="232"/>
      <c r="AF133" s="230"/>
      <c r="AG133" s="230"/>
      <c r="AH133" s="230"/>
      <c r="AI133" s="230"/>
      <c r="AJ133" s="230"/>
      <c r="AK133" s="230"/>
      <c r="AL133" s="230"/>
      <c r="AM133" s="230"/>
      <c r="AN133" s="230"/>
      <c r="AO133" s="230"/>
      <c r="AP133" s="230"/>
      <c r="AQ133" s="230"/>
      <c r="AR133" s="230"/>
      <c r="AS133" s="230"/>
      <c r="AT133" s="230"/>
      <c r="AU133" s="230"/>
      <c r="AV133" s="230"/>
      <c r="AW133" s="230"/>
      <c r="AX133" s="230"/>
      <c r="AY133" s="233" t="s">
        <v>196</v>
      </c>
      <c r="AZ133" s="230"/>
      <c r="BA133" s="230"/>
      <c r="BB133" s="230"/>
      <c r="BC133" s="230"/>
      <c r="BD133" s="230"/>
      <c r="BE133" s="234">
        <f>IF(N133="základná",J133,0)</f>
        <v>0</v>
      </c>
      <c r="BF133" s="234">
        <f>IF(N133="znížená",J133,0)</f>
        <v>0</v>
      </c>
      <c r="BG133" s="234">
        <f>IF(N133="zákl. prenesená",J133,0)</f>
        <v>0</v>
      </c>
      <c r="BH133" s="234">
        <f>IF(N133="zníž. prenesená",J133,0)</f>
        <v>0</v>
      </c>
      <c r="BI133" s="234">
        <f>IF(N133="nulová",J133,0)</f>
        <v>0</v>
      </c>
      <c r="BJ133" s="233" t="s">
        <v>91</v>
      </c>
      <c r="BK133" s="230"/>
      <c r="BL133" s="230"/>
      <c r="BM133" s="230"/>
    </row>
    <row r="134" s="2" customFormat="1" ht="18" customHeight="1">
      <c r="A134" s="40"/>
      <c r="B134" s="41"/>
      <c r="C134" s="42"/>
      <c r="D134" s="160" t="s">
        <v>200</v>
      </c>
      <c r="E134" s="155"/>
      <c r="F134" s="155"/>
      <c r="G134" s="42"/>
      <c r="H134" s="42"/>
      <c r="I134" s="42"/>
      <c r="J134" s="156">
        <v>0</v>
      </c>
      <c r="K134" s="42"/>
      <c r="L134" s="229"/>
      <c r="M134" s="230"/>
      <c r="N134" s="231" t="s">
        <v>44</v>
      </c>
      <c r="O134" s="230"/>
      <c r="P134" s="230"/>
      <c r="Q134" s="230"/>
      <c r="R134" s="230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  <c r="AE134" s="232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AQ134" s="230"/>
      <c r="AR134" s="230"/>
      <c r="AS134" s="230"/>
      <c r="AT134" s="230"/>
      <c r="AU134" s="230"/>
      <c r="AV134" s="230"/>
      <c r="AW134" s="230"/>
      <c r="AX134" s="230"/>
      <c r="AY134" s="233" t="s">
        <v>196</v>
      </c>
      <c r="AZ134" s="230"/>
      <c r="BA134" s="230"/>
      <c r="BB134" s="230"/>
      <c r="BC134" s="230"/>
      <c r="BD134" s="230"/>
      <c r="BE134" s="234">
        <f>IF(N134="základná",J134,0)</f>
        <v>0</v>
      </c>
      <c r="BF134" s="234">
        <f>IF(N134="znížená",J134,0)</f>
        <v>0</v>
      </c>
      <c r="BG134" s="234">
        <f>IF(N134="zákl. prenesená",J134,0)</f>
        <v>0</v>
      </c>
      <c r="BH134" s="234">
        <f>IF(N134="zníž. prenesená",J134,0)</f>
        <v>0</v>
      </c>
      <c r="BI134" s="234">
        <f>IF(N134="nulová",J134,0)</f>
        <v>0</v>
      </c>
      <c r="BJ134" s="233" t="s">
        <v>91</v>
      </c>
      <c r="BK134" s="230"/>
      <c r="BL134" s="230"/>
      <c r="BM134" s="230"/>
    </row>
    <row r="135" s="2" customFormat="1" ht="18" customHeight="1">
      <c r="A135" s="40"/>
      <c r="B135" s="41"/>
      <c r="C135" s="42"/>
      <c r="D135" s="155" t="s">
        <v>201</v>
      </c>
      <c r="E135" s="42"/>
      <c r="F135" s="42"/>
      <c r="G135" s="42"/>
      <c r="H135" s="42"/>
      <c r="I135" s="42"/>
      <c r="J135" s="156">
        <f>ROUND(J32*T135,2)</f>
        <v>0</v>
      </c>
      <c r="K135" s="42"/>
      <c r="L135" s="229"/>
      <c r="M135" s="230"/>
      <c r="N135" s="231" t="s">
        <v>44</v>
      </c>
      <c r="O135" s="230"/>
      <c r="P135" s="230"/>
      <c r="Q135" s="230"/>
      <c r="R135" s="230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  <c r="AE135" s="232"/>
      <c r="AF135" s="230"/>
      <c r="AG135" s="230"/>
      <c r="AH135" s="230"/>
      <c r="AI135" s="230"/>
      <c r="AJ135" s="230"/>
      <c r="AK135" s="230"/>
      <c r="AL135" s="230"/>
      <c r="AM135" s="230"/>
      <c r="AN135" s="230"/>
      <c r="AO135" s="230"/>
      <c r="AP135" s="230"/>
      <c r="AQ135" s="230"/>
      <c r="AR135" s="230"/>
      <c r="AS135" s="230"/>
      <c r="AT135" s="230"/>
      <c r="AU135" s="230"/>
      <c r="AV135" s="230"/>
      <c r="AW135" s="230"/>
      <c r="AX135" s="230"/>
      <c r="AY135" s="233" t="s">
        <v>202</v>
      </c>
      <c r="AZ135" s="230"/>
      <c r="BA135" s="230"/>
      <c r="BB135" s="230"/>
      <c r="BC135" s="230"/>
      <c r="BD135" s="230"/>
      <c r="BE135" s="234">
        <f>IF(N135="základná",J135,0)</f>
        <v>0</v>
      </c>
      <c r="BF135" s="234">
        <f>IF(N135="znížená",J135,0)</f>
        <v>0</v>
      </c>
      <c r="BG135" s="234">
        <f>IF(N135="zákl. prenesená",J135,0)</f>
        <v>0</v>
      </c>
      <c r="BH135" s="234">
        <f>IF(N135="zníž. prenesená",J135,0)</f>
        <v>0</v>
      </c>
      <c r="BI135" s="234">
        <f>IF(N135="nulová",J135,0)</f>
        <v>0</v>
      </c>
      <c r="BJ135" s="233" t="s">
        <v>91</v>
      </c>
      <c r="BK135" s="230"/>
      <c r="BL135" s="230"/>
      <c r="BM135" s="230"/>
    </row>
    <row r="136" s="2" customForma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29.28" customHeight="1">
      <c r="A137" s="40"/>
      <c r="B137" s="41"/>
      <c r="C137" s="163" t="s">
        <v>110</v>
      </c>
      <c r="D137" s="164"/>
      <c r="E137" s="164"/>
      <c r="F137" s="164"/>
      <c r="G137" s="164"/>
      <c r="H137" s="164"/>
      <c r="I137" s="164"/>
      <c r="J137" s="165">
        <f>ROUND(J98+J129,2)</f>
        <v>0</v>
      </c>
      <c r="K137" s="164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6.96" customHeight="1">
      <c r="A138" s="40"/>
      <c r="B138" s="74"/>
      <c r="C138" s="75"/>
      <c r="D138" s="75"/>
      <c r="E138" s="75"/>
      <c r="F138" s="75"/>
      <c r="G138" s="75"/>
      <c r="H138" s="75"/>
      <c r="I138" s="75"/>
      <c r="J138" s="75"/>
      <c r="K138" s="75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42" s="2" customFormat="1" ht="6.96" customHeight="1">
      <c r="A142" s="40"/>
      <c r="B142" s="76"/>
      <c r="C142" s="77"/>
      <c r="D142" s="77"/>
      <c r="E142" s="77"/>
      <c r="F142" s="77"/>
      <c r="G142" s="77"/>
      <c r="H142" s="77"/>
      <c r="I142" s="77"/>
      <c r="J142" s="77"/>
      <c r="K142" s="77"/>
      <c r="L142" s="71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24.96" customHeight="1">
      <c r="A143" s="40"/>
      <c r="B143" s="41"/>
      <c r="C143" s="23" t="s">
        <v>203</v>
      </c>
      <c r="D143" s="42"/>
      <c r="E143" s="42"/>
      <c r="F143" s="42"/>
      <c r="G143" s="42"/>
      <c r="H143" s="42"/>
      <c r="I143" s="42"/>
      <c r="J143" s="42"/>
      <c r="K143" s="42"/>
      <c r="L143" s="71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6.96" customHeight="1">
      <c r="A144" s="40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71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2" customHeight="1">
      <c r="A145" s="40"/>
      <c r="B145" s="41"/>
      <c r="C145" s="32" t="s">
        <v>15</v>
      </c>
      <c r="D145" s="42"/>
      <c r="E145" s="42"/>
      <c r="F145" s="42"/>
      <c r="G145" s="42"/>
      <c r="H145" s="42"/>
      <c r="I145" s="42"/>
      <c r="J145" s="42"/>
      <c r="K145" s="42"/>
      <c r="L145" s="71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6.5" customHeight="1">
      <c r="A146" s="40"/>
      <c r="B146" s="41"/>
      <c r="C146" s="42"/>
      <c r="D146" s="42"/>
      <c r="E146" s="210" t="str">
        <f>E7</f>
        <v>Depo Jurajov Dvor</v>
      </c>
      <c r="F146" s="32"/>
      <c r="G146" s="32"/>
      <c r="H146" s="32"/>
      <c r="I146" s="42"/>
      <c r="J146" s="42"/>
      <c r="K146" s="42"/>
      <c r="L146" s="71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1" customFormat="1" ht="12" customHeight="1">
      <c r="B147" s="21"/>
      <c r="C147" s="32" t="s">
        <v>126</v>
      </c>
      <c r="D147" s="22"/>
      <c r="E147" s="22"/>
      <c r="F147" s="22"/>
      <c r="G147" s="22"/>
      <c r="H147" s="22"/>
      <c r="I147" s="22"/>
      <c r="J147" s="22"/>
      <c r="K147" s="22"/>
      <c r="L147" s="20"/>
    </row>
    <row r="148" s="2" customFormat="1" ht="16.5" customHeight="1">
      <c r="A148" s="40"/>
      <c r="B148" s="41"/>
      <c r="C148" s="42"/>
      <c r="D148" s="42"/>
      <c r="E148" s="210" t="s">
        <v>129</v>
      </c>
      <c r="F148" s="42"/>
      <c r="G148" s="42"/>
      <c r="H148" s="42"/>
      <c r="I148" s="42"/>
      <c r="J148" s="42"/>
      <c r="K148" s="42"/>
      <c r="L148" s="71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2" customHeight="1">
      <c r="A149" s="40"/>
      <c r="B149" s="41"/>
      <c r="C149" s="32" t="s">
        <v>132</v>
      </c>
      <c r="D149" s="42"/>
      <c r="E149" s="42"/>
      <c r="F149" s="42"/>
      <c r="G149" s="42"/>
      <c r="H149" s="42"/>
      <c r="I149" s="42"/>
      <c r="J149" s="42"/>
      <c r="K149" s="42"/>
      <c r="L149" s="71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2" customFormat="1" ht="16.5" customHeight="1">
      <c r="A150" s="40"/>
      <c r="B150" s="41"/>
      <c r="C150" s="42"/>
      <c r="D150" s="42"/>
      <c r="E150" s="84" t="str">
        <f>E11</f>
        <v>03_MUŽI - Rekonštrukcia wc MUŽI v strede haly</v>
      </c>
      <c r="F150" s="42"/>
      <c r="G150" s="42"/>
      <c r="H150" s="42"/>
      <c r="I150" s="42"/>
      <c r="J150" s="42"/>
      <c r="K150" s="42"/>
      <c r="L150" s="71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="2" customFormat="1" ht="6.96" customHeight="1">
      <c r="A151" s="40"/>
      <c r="B151" s="41"/>
      <c r="C151" s="42"/>
      <c r="D151" s="42"/>
      <c r="E151" s="42"/>
      <c r="F151" s="42"/>
      <c r="G151" s="42"/>
      <c r="H151" s="42"/>
      <c r="I151" s="42"/>
      <c r="J151" s="42"/>
      <c r="K151" s="42"/>
      <c r="L151" s="71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2" customFormat="1" ht="12" customHeight="1">
      <c r="A152" s="40"/>
      <c r="B152" s="41"/>
      <c r="C152" s="32" t="s">
        <v>19</v>
      </c>
      <c r="D152" s="42"/>
      <c r="E152" s="42"/>
      <c r="F152" s="27" t="str">
        <f>F14</f>
        <v>Bratislava</v>
      </c>
      <c r="G152" s="42"/>
      <c r="H152" s="42"/>
      <c r="I152" s="32" t="s">
        <v>21</v>
      </c>
      <c r="J152" s="87" t="str">
        <f>IF(J14="","",J14)</f>
        <v>13. 2. 2025</v>
      </c>
      <c r="K152" s="42"/>
      <c r="L152" s="71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6.96" customHeight="1">
      <c r="A153" s="40"/>
      <c r="B153" s="41"/>
      <c r="C153" s="42"/>
      <c r="D153" s="42"/>
      <c r="E153" s="42"/>
      <c r="F153" s="42"/>
      <c r="G153" s="42"/>
      <c r="H153" s="42"/>
      <c r="I153" s="42"/>
      <c r="J153" s="42"/>
      <c r="K153" s="42"/>
      <c r="L153" s="71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2" customFormat="1" ht="15.15" customHeight="1">
      <c r="A154" s="40"/>
      <c r="B154" s="41"/>
      <c r="C154" s="32" t="s">
        <v>23</v>
      </c>
      <c r="D154" s="42"/>
      <c r="E154" s="42"/>
      <c r="F154" s="27" t="str">
        <f>E17</f>
        <v>Dopravný podnik Bratislava, akciová spoločnosť</v>
      </c>
      <c r="G154" s="42"/>
      <c r="H154" s="42"/>
      <c r="I154" s="32" t="s">
        <v>31</v>
      </c>
      <c r="J154" s="36" t="str">
        <f>E23</f>
        <v xml:space="preserve"> </v>
      </c>
      <c r="K154" s="42"/>
      <c r="L154" s="71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="2" customFormat="1" ht="15.15" customHeight="1">
      <c r="A155" s="40"/>
      <c r="B155" s="41"/>
      <c r="C155" s="32" t="s">
        <v>29</v>
      </c>
      <c r="D155" s="42"/>
      <c r="E155" s="42"/>
      <c r="F155" s="27" t="str">
        <f>IF(E20="","",E20)</f>
        <v>Vyplň údaj</v>
      </c>
      <c r="G155" s="42"/>
      <c r="H155" s="42"/>
      <c r="I155" s="32" t="s">
        <v>34</v>
      </c>
      <c r="J155" s="36" t="str">
        <f>E26</f>
        <v xml:space="preserve"> </v>
      </c>
      <c r="K155" s="42"/>
      <c r="L155" s="71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="2" customFormat="1" ht="10.32" customHeight="1">
      <c r="A156" s="40"/>
      <c r="B156" s="41"/>
      <c r="C156" s="42"/>
      <c r="D156" s="42"/>
      <c r="E156" s="42"/>
      <c r="F156" s="42"/>
      <c r="G156" s="42"/>
      <c r="H156" s="42"/>
      <c r="I156" s="42"/>
      <c r="J156" s="42"/>
      <c r="K156" s="42"/>
      <c r="L156" s="71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="11" customFormat="1" ht="29.28" customHeight="1">
      <c r="A157" s="235"/>
      <c r="B157" s="236"/>
      <c r="C157" s="237" t="s">
        <v>204</v>
      </c>
      <c r="D157" s="238" t="s">
        <v>63</v>
      </c>
      <c r="E157" s="238" t="s">
        <v>59</v>
      </c>
      <c r="F157" s="238" t="s">
        <v>60</v>
      </c>
      <c r="G157" s="238" t="s">
        <v>205</v>
      </c>
      <c r="H157" s="238" t="s">
        <v>206</v>
      </c>
      <c r="I157" s="238" t="s">
        <v>207</v>
      </c>
      <c r="J157" s="239" t="s">
        <v>163</v>
      </c>
      <c r="K157" s="240" t="s">
        <v>208</v>
      </c>
      <c r="L157" s="241"/>
      <c r="M157" s="108" t="s">
        <v>1</v>
      </c>
      <c r="N157" s="109" t="s">
        <v>42</v>
      </c>
      <c r="O157" s="109" t="s">
        <v>209</v>
      </c>
      <c r="P157" s="109" t="s">
        <v>210</v>
      </c>
      <c r="Q157" s="109" t="s">
        <v>211</v>
      </c>
      <c r="R157" s="109" t="s">
        <v>212</v>
      </c>
      <c r="S157" s="109" t="s">
        <v>213</v>
      </c>
      <c r="T157" s="110" t="s">
        <v>214</v>
      </c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</row>
    <row r="158" s="2" customFormat="1" ht="22.8" customHeight="1">
      <c r="A158" s="40"/>
      <c r="B158" s="41"/>
      <c r="C158" s="115" t="s">
        <v>160</v>
      </c>
      <c r="D158" s="42"/>
      <c r="E158" s="42"/>
      <c r="F158" s="42"/>
      <c r="G158" s="42"/>
      <c r="H158" s="42"/>
      <c r="I158" s="42"/>
      <c r="J158" s="242">
        <f>BK158</f>
        <v>0</v>
      </c>
      <c r="K158" s="42"/>
      <c r="L158" s="43"/>
      <c r="M158" s="111"/>
      <c r="N158" s="243"/>
      <c r="O158" s="112"/>
      <c r="P158" s="244">
        <f>P159+P248+P478+P496+P498+P504+P509</f>
        <v>0</v>
      </c>
      <c r="Q158" s="112"/>
      <c r="R158" s="244">
        <f>R159+R248+R478+R496+R498+R504+R509</f>
        <v>6.2358837634199995</v>
      </c>
      <c r="S158" s="112"/>
      <c r="T158" s="245">
        <f>T159+T248+T478+T496+T498+T504+T509</f>
        <v>8.2608422000000008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7" t="s">
        <v>77</v>
      </c>
      <c r="AU158" s="17" t="s">
        <v>165</v>
      </c>
      <c r="BK158" s="246">
        <f>BK159+BK248+BK478+BK496+BK498+BK504+BK509</f>
        <v>0</v>
      </c>
    </row>
    <row r="159" s="12" customFormat="1" ht="25.92" customHeight="1">
      <c r="A159" s="12"/>
      <c r="B159" s="247"/>
      <c r="C159" s="248"/>
      <c r="D159" s="249" t="s">
        <v>77</v>
      </c>
      <c r="E159" s="250" t="s">
        <v>215</v>
      </c>
      <c r="F159" s="250" t="s">
        <v>216</v>
      </c>
      <c r="G159" s="248"/>
      <c r="H159" s="248"/>
      <c r="I159" s="251"/>
      <c r="J159" s="226">
        <f>BK159</f>
        <v>0</v>
      </c>
      <c r="K159" s="248"/>
      <c r="L159" s="252"/>
      <c r="M159" s="253"/>
      <c r="N159" s="254"/>
      <c r="O159" s="254"/>
      <c r="P159" s="255">
        <f>P160+P187+P192+P246</f>
        <v>0</v>
      </c>
      <c r="Q159" s="254"/>
      <c r="R159" s="255">
        <f>R160+R187+R192+R246</f>
        <v>3.7293262350200003</v>
      </c>
      <c r="S159" s="254"/>
      <c r="T159" s="256">
        <f>T160+T187+T192+T246</f>
        <v>7.8258840000000003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57" t="s">
        <v>85</v>
      </c>
      <c r="AT159" s="258" t="s">
        <v>77</v>
      </c>
      <c r="AU159" s="258" t="s">
        <v>78</v>
      </c>
      <c r="AY159" s="257" t="s">
        <v>217</v>
      </c>
      <c r="BK159" s="259">
        <f>BK160+BK187+BK192+BK246</f>
        <v>0</v>
      </c>
    </row>
    <row r="160" s="12" customFormat="1" ht="22.8" customHeight="1">
      <c r="A160" s="12"/>
      <c r="B160" s="247"/>
      <c r="C160" s="248"/>
      <c r="D160" s="249" t="s">
        <v>77</v>
      </c>
      <c r="E160" s="260" t="s">
        <v>218</v>
      </c>
      <c r="F160" s="260" t="s">
        <v>219</v>
      </c>
      <c r="G160" s="248"/>
      <c r="H160" s="248"/>
      <c r="I160" s="251"/>
      <c r="J160" s="261">
        <f>BK160</f>
        <v>0</v>
      </c>
      <c r="K160" s="248"/>
      <c r="L160" s="252"/>
      <c r="M160" s="253"/>
      <c r="N160" s="254"/>
      <c r="O160" s="254"/>
      <c r="P160" s="255">
        <f>SUM(P161:P186)</f>
        <v>0</v>
      </c>
      <c r="Q160" s="254"/>
      <c r="R160" s="255">
        <f>SUM(R161:R186)</f>
        <v>3.6259226145000003</v>
      </c>
      <c r="S160" s="254"/>
      <c r="T160" s="256">
        <f>SUM(T161:T186)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57" t="s">
        <v>85</v>
      </c>
      <c r="AT160" s="258" t="s">
        <v>77</v>
      </c>
      <c r="AU160" s="258" t="s">
        <v>85</v>
      </c>
      <c r="AY160" s="257" t="s">
        <v>217</v>
      </c>
      <c r="BK160" s="259">
        <f>SUM(BK161:BK186)</f>
        <v>0</v>
      </c>
    </row>
    <row r="161" s="2" customFormat="1" ht="24.15" customHeight="1">
      <c r="A161" s="40"/>
      <c r="B161" s="41"/>
      <c r="C161" s="262" t="s">
        <v>85</v>
      </c>
      <c r="D161" s="262" t="s">
        <v>220</v>
      </c>
      <c r="E161" s="263" t="s">
        <v>221</v>
      </c>
      <c r="F161" s="264" t="s">
        <v>222</v>
      </c>
      <c r="G161" s="265" t="s">
        <v>223</v>
      </c>
      <c r="H161" s="266">
        <v>6.6150000000000002</v>
      </c>
      <c r="I161" s="267"/>
      <c r="J161" s="268">
        <f>ROUND(I161*H161,2)</f>
        <v>0</v>
      </c>
      <c r="K161" s="269"/>
      <c r="L161" s="43"/>
      <c r="M161" s="270" t="s">
        <v>1</v>
      </c>
      <c r="N161" s="271" t="s">
        <v>44</v>
      </c>
      <c r="O161" s="99"/>
      <c r="P161" s="272">
        <f>O161*H161</f>
        <v>0</v>
      </c>
      <c r="Q161" s="272">
        <v>0.00019000000000000001</v>
      </c>
      <c r="R161" s="272">
        <f>Q161*H161</f>
        <v>0.0012568500000000001</v>
      </c>
      <c r="S161" s="272">
        <v>0</v>
      </c>
      <c r="T161" s="27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74" t="s">
        <v>140</v>
      </c>
      <c r="AT161" s="274" t="s">
        <v>220</v>
      </c>
      <c r="AU161" s="274" t="s">
        <v>91</v>
      </c>
      <c r="AY161" s="17" t="s">
        <v>217</v>
      </c>
      <c r="BE161" s="159">
        <f>IF(N161="základná",J161,0)</f>
        <v>0</v>
      </c>
      <c r="BF161" s="159">
        <f>IF(N161="znížená",J161,0)</f>
        <v>0</v>
      </c>
      <c r="BG161" s="159">
        <f>IF(N161="zákl. prenesená",J161,0)</f>
        <v>0</v>
      </c>
      <c r="BH161" s="159">
        <f>IF(N161="zníž. prenesená",J161,0)</f>
        <v>0</v>
      </c>
      <c r="BI161" s="159">
        <f>IF(N161="nulová",J161,0)</f>
        <v>0</v>
      </c>
      <c r="BJ161" s="17" t="s">
        <v>91</v>
      </c>
      <c r="BK161" s="159">
        <f>ROUND(I161*H161,2)</f>
        <v>0</v>
      </c>
      <c r="BL161" s="17" t="s">
        <v>140</v>
      </c>
      <c r="BM161" s="274" t="s">
        <v>224</v>
      </c>
    </row>
    <row r="162" s="13" customFormat="1">
      <c r="A162" s="13"/>
      <c r="B162" s="275"/>
      <c r="C162" s="276"/>
      <c r="D162" s="277" t="s">
        <v>225</v>
      </c>
      <c r="E162" s="278" t="s">
        <v>1</v>
      </c>
      <c r="F162" s="279" t="s">
        <v>226</v>
      </c>
      <c r="G162" s="276"/>
      <c r="H162" s="280">
        <v>5.5350000000000001</v>
      </c>
      <c r="I162" s="281"/>
      <c r="J162" s="276"/>
      <c r="K162" s="276"/>
      <c r="L162" s="282"/>
      <c r="M162" s="283"/>
      <c r="N162" s="284"/>
      <c r="O162" s="284"/>
      <c r="P162" s="284"/>
      <c r="Q162" s="284"/>
      <c r="R162" s="284"/>
      <c r="S162" s="284"/>
      <c r="T162" s="2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6" t="s">
        <v>225</v>
      </c>
      <c r="AU162" s="286" t="s">
        <v>91</v>
      </c>
      <c r="AV162" s="13" t="s">
        <v>91</v>
      </c>
      <c r="AW162" s="13" t="s">
        <v>33</v>
      </c>
      <c r="AX162" s="13" t="s">
        <v>78</v>
      </c>
      <c r="AY162" s="286" t="s">
        <v>217</v>
      </c>
    </row>
    <row r="163" s="13" customFormat="1">
      <c r="A163" s="13"/>
      <c r="B163" s="275"/>
      <c r="C163" s="276"/>
      <c r="D163" s="277" t="s">
        <v>225</v>
      </c>
      <c r="E163" s="278" t="s">
        <v>1</v>
      </c>
      <c r="F163" s="279" t="s">
        <v>227</v>
      </c>
      <c r="G163" s="276"/>
      <c r="H163" s="280">
        <v>1.0800000000000001</v>
      </c>
      <c r="I163" s="281"/>
      <c r="J163" s="276"/>
      <c r="K163" s="276"/>
      <c r="L163" s="282"/>
      <c r="M163" s="283"/>
      <c r="N163" s="284"/>
      <c r="O163" s="284"/>
      <c r="P163" s="284"/>
      <c r="Q163" s="284"/>
      <c r="R163" s="284"/>
      <c r="S163" s="284"/>
      <c r="T163" s="28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6" t="s">
        <v>225</v>
      </c>
      <c r="AU163" s="286" t="s">
        <v>91</v>
      </c>
      <c r="AV163" s="13" t="s">
        <v>91</v>
      </c>
      <c r="AW163" s="13" t="s">
        <v>33</v>
      </c>
      <c r="AX163" s="13" t="s">
        <v>78</v>
      </c>
      <c r="AY163" s="286" t="s">
        <v>217</v>
      </c>
    </row>
    <row r="164" s="14" customFormat="1">
      <c r="A164" s="14"/>
      <c r="B164" s="287"/>
      <c r="C164" s="288"/>
      <c r="D164" s="277" t="s">
        <v>225</v>
      </c>
      <c r="E164" s="289" t="s">
        <v>1</v>
      </c>
      <c r="F164" s="290" t="s">
        <v>228</v>
      </c>
      <c r="G164" s="288"/>
      <c r="H164" s="291">
        <v>6.6150000000000002</v>
      </c>
      <c r="I164" s="292"/>
      <c r="J164" s="288"/>
      <c r="K164" s="288"/>
      <c r="L164" s="293"/>
      <c r="M164" s="294"/>
      <c r="N164" s="295"/>
      <c r="O164" s="295"/>
      <c r="P164" s="295"/>
      <c r="Q164" s="295"/>
      <c r="R164" s="295"/>
      <c r="S164" s="295"/>
      <c r="T164" s="29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97" t="s">
        <v>225</v>
      </c>
      <c r="AU164" s="297" t="s">
        <v>91</v>
      </c>
      <c r="AV164" s="14" t="s">
        <v>140</v>
      </c>
      <c r="AW164" s="14" t="s">
        <v>33</v>
      </c>
      <c r="AX164" s="14" t="s">
        <v>85</v>
      </c>
      <c r="AY164" s="297" t="s">
        <v>217</v>
      </c>
    </row>
    <row r="165" s="2" customFormat="1" ht="24.15" customHeight="1">
      <c r="A165" s="40"/>
      <c r="B165" s="41"/>
      <c r="C165" s="262" t="s">
        <v>91</v>
      </c>
      <c r="D165" s="262" t="s">
        <v>220</v>
      </c>
      <c r="E165" s="263" t="s">
        <v>229</v>
      </c>
      <c r="F165" s="264" t="s">
        <v>230</v>
      </c>
      <c r="G165" s="265" t="s">
        <v>231</v>
      </c>
      <c r="H165" s="266">
        <v>12.6</v>
      </c>
      <c r="I165" s="267"/>
      <c r="J165" s="268">
        <f>ROUND(I165*H165,2)</f>
        <v>0</v>
      </c>
      <c r="K165" s="269"/>
      <c r="L165" s="43"/>
      <c r="M165" s="270" t="s">
        <v>1</v>
      </c>
      <c r="N165" s="271" t="s">
        <v>44</v>
      </c>
      <c r="O165" s="99"/>
      <c r="P165" s="272">
        <f>O165*H165</f>
        <v>0</v>
      </c>
      <c r="Q165" s="272">
        <v>0.0027980000000000001</v>
      </c>
      <c r="R165" s="272">
        <f>Q165*H165</f>
        <v>0.035254800000000003</v>
      </c>
      <c r="S165" s="272">
        <v>0</v>
      </c>
      <c r="T165" s="273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4" t="s">
        <v>140</v>
      </c>
      <c r="AT165" s="274" t="s">
        <v>220</v>
      </c>
      <c r="AU165" s="274" t="s">
        <v>91</v>
      </c>
      <c r="AY165" s="17" t="s">
        <v>217</v>
      </c>
      <c r="BE165" s="159">
        <f>IF(N165="základná",J165,0)</f>
        <v>0</v>
      </c>
      <c r="BF165" s="159">
        <f>IF(N165="znížená",J165,0)</f>
        <v>0</v>
      </c>
      <c r="BG165" s="159">
        <f>IF(N165="zákl. prenesená",J165,0)</f>
        <v>0</v>
      </c>
      <c r="BH165" s="159">
        <f>IF(N165="zníž. prenesená",J165,0)</f>
        <v>0</v>
      </c>
      <c r="BI165" s="159">
        <f>IF(N165="nulová",J165,0)</f>
        <v>0</v>
      </c>
      <c r="BJ165" s="17" t="s">
        <v>91</v>
      </c>
      <c r="BK165" s="159">
        <f>ROUND(I165*H165,2)</f>
        <v>0</v>
      </c>
      <c r="BL165" s="17" t="s">
        <v>140</v>
      </c>
      <c r="BM165" s="274" t="s">
        <v>232</v>
      </c>
    </row>
    <row r="166" s="13" customFormat="1">
      <c r="A166" s="13"/>
      <c r="B166" s="275"/>
      <c r="C166" s="276"/>
      <c r="D166" s="277" t="s">
        <v>225</v>
      </c>
      <c r="E166" s="278" t="s">
        <v>1</v>
      </c>
      <c r="F166" s="279" t="s">
        <v>233</v>
      </c>
      <c r="G166" s="276"/>
      <c r="H166" s="280">
        <v>12.6</v>
      </c>
      <c r="I166" s="281"/>
      <c r="J166" s="276"/>
      <c r="K166" s="276"/>
      <c r="L166" s="282"/>
      <c r="M166" s="283"/>
      <c r="N166" s="284"/>
      <c r="O166" s="284"/>
      <c r="P166" s="284"/>
      <c r="Q166" s="284"/>
      <c r="R166" s="284"/>
      <c r="S166" s="284"/>
      <c r="T166" s="28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86" t="s">
        <v>225</v>
      </c>
      <c r="AU166" s="286" t="s">
        <v>91</v>
      </c>
      <c r="AV166" s="13" t="s">
        <v>91</v>
      </c>
      <c r="AW166" s="13" t="s">
        <v>33</v>
      </c>
      <c r="AX166" s="13" t="s">
        <v>78</v>
      </c>
      <c r="AY166" s="286" t="s">
        <v>217</v>
      </c>
    </row>
    <row r="167" s="14" customFormat="1">
      <c r="A167" s="14"/>
      <c r="B167" s="287"/>
      <c r="C167" s="288"/>
      <c r="D167" s="277" t="s">
        <v>225</v>
      </c>
      <c r="E167" s="289" t="s">
        <v>1</v>
      </c>
      <c r="F167" s="290" t="s">
        <v>228</v>
      </c>
      <c r="G167" s="288"/>
      <c r="H167" s="291">
        <v>12.6</v>
      </c>
      <c r="I167" s="292"/>
      <c r="J167" s="288"/>
      <c r="K167" s="288"/>
      <c r="L167" s="293"/>
      <c r="M167" s="294"/>
      <c r="N167" s="295"/>
      <c r="O167" s="295"/>
      <c r="P167" s="295"/>
      <c r="Q167" s="295"/>
      <c r="R167" s="295"/>
      <c r="S167" s="295"/>
      <c r="T167" s="29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97" t="s">
        <v>225</v>
      </c>
      <c r="AU167" s="297" t="s">
        <v>91</v>
      </c>
      <c r="AV167" s="14" t="s">
        <v>140</v>
      </c>
      <c r="AW167" s="14" t="s">
        <v>33</v>
      </c>
      <c r="AX167" s="14" t="s">
        <v>85</v>
      </c>
      <c r="AY167" s="297" t="s">
        <v>217</v>
      </c>
    </row>
    <row r="168" s="2" customFormat="1" ht="33" customHeight="1">
      <c r="A168" s="40"/>
      <c r="B168" s="41"/>
      <c r="C168" s="262" t="s">
        <v>234</v>
      </c>
      <c r="D168" s="262" t="s">
        <v>220</v>
      </c>
      <c r="E168" s="263" t="s">
        <v>235</v>
      </c>
      <c r="F168" s="264" t="s">
        <v>236</v>
      </c>
      <c r="G168" s="265" t="s">
        <v>223</v>
      </c>
      <c r="H168" s="266">
        <v>43.262</v>
      </c>
      <c r="I168" s="267"/>
      <c r="J168" s="268">
        <f>ROUND(I168*H168,2)</f>
        <v>0</v>
      </c>
      <c r="K168" s="269"/>
      <c r="L168" s="43"/>
      <c r="M168" s="270" t="s">
        <v>1</v>
      </c>
      <c r="N168" s="271" t="s">
        <v>44</v>
      </c>
      <c r="O168" s="99"/>
      <c r="P168" s="272">
        <f>O168*H168</f>
        <v>0</v>
      </c>
      <c r="Q168" s="272">
        <v>0.01155</v>
      </c>
      <c r="R168" s="272">
        <f>Q168*H168</f>
        <v>0.49967609999999996</v>
      </c>
      <c r="S168" s="272">
        <v>0</v>
      </c>
      <c r="T168" s="273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4" t="s">
        <v>140</v>
      </c>
      <c r="AT168" s="274" t="s">
        <v>220</v>
      </c>
      <c r="AU168" s="274" t="s">
        <v>91</v>
      </c>
      <c r="AY168" s="17" t="s">
        <v>217</v>
      </c>
      <c r="BE168" s="159">
        <f>IF(N168="základná",J168,0)</f>
        <v>0</v>
      </c>
      <c r="BF168" s="159">
        <f>IF(N168="znížená",J168,0)</f>
        <v>0</v>
      </c>
      <c r="BG168" s="159">
        <f>IF(N168="zákl. prenesená",J168,0)</f>
        <v>0</v>
      </c>
      <c r="BH168" s="159">
        <f>IF(N168="zníž. prenesená",J168,0)</f>
        <v>0</v>
      </c>
      <c r="BI168" s="159">
        <f>IF(N168="nulová",J168,0)</f>
        <v>0</v>
      </c>
      <c r="BJ168" s="17" t="s">
        <v>91</v>
      </c>
      <c r="BK168" s="159">
        <f>ROUND(I168*H168,2)</f>
        <v>0</v>
      </c>
      <c r="BL168" s="17" t="s">
        <v>140</v>
      </c>
      <c r="BM168" s="274" t="s">
        <v>237</v>
      </c>
    </row>
    <row r="169" s="13" customFormat="1">
      <c r="A169" s="13"/>
      <c r="B169" s="275"/>
      <c r="C169" s="276"/>
      <c r="D169" s="277" t="s">
        <v>225</v>
      </c>
      <c r="E169" s="278" t="s">
        <v>1</v>
      </c>
      <c r="F169" s="279" t="s">
        <v>125</v>
      </c>
      <c r="G169" s="276"/>
      <c r="H169" s="280">
        <v>43.262</v>
      </c>
      <c r="I169" s="281"/>
      <c r="J169" s="276"/>
      <c r="K169" s="276"/>
      <c r="L169" s="282"/>
      <c r="M169" s="283"/>
      <c r="N169" s="284"/>
      <c r="O169" s="284"/>
      <c r="P169" s="284"/>
      <c r="Q169" s="284"/>
      <c r="R169" s="284"/>
      <c r="S169" s="284"/>
      <c r="T169" s="2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86" t="s">
        <v>225</v>
      </c>
      <c r="AU169" s="286" t="s">
        <v>91</v>
      </c>
      <c r="AV169" s="13" t="s">
        <v>91</v>
      </c>
      <c r="AW169" s="13" t="s">
        <v>33</v>
      </c>
      <c r="AX169" s="13" t="s">
        <v>78</v>
      </c>
      <c r="AY169" s="286" t="s">
        <v>217</v>
      </c>
    </row>
    <row r="170" s="14" customFormat="1">
      <c r="A170" s="14"/>
      <c r="B170" s="287"/>
      <c r="C170" s="288"/>
      <c r="D170" s="277" t="s">
        <v>225</v>
      </c>
      <c r="E170" s="289" t="s">
        <v>1</v>
      </c>
      <c r="F170" s="290" t="s">
        <v>228</v>
      </c>
      <c r="G170" s="288"/>
      <c r="H170" s="291">
        <v>43.262</v>
      </c>
      <c r="I170" s="292"/>
      <c r="J170" s="288"/>
      <c r="K170" s="288"/>
      <c r="L170" s="293"/>
      <c r="M170" s="294"/>
      <c r="N170" s="295"/>
      <c r="O170" s="295"/>
      <c r="P170" s="295"/>
      <c r="Q170" s="295"/>
      <c r="R170" s="295"/>
      <c r="S170" s="295"/>
      <c r="T170" s="29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97" t="s">
        <v>225</v>
      </c>
      <c r="AU170" s="297" t="s">
        <v>91</v>
      </c>
      <c r="AV170" s="14" t="s">
        <v>140</v>
      </c>
      <c r="AW170" s="14" t="s">
        <v>33</v>
      </c>
      <c r="AX170" s="14" t="s">
        <v>85</v>
      </c>
      <c r="AY170" s="297" t="s">
        <v>217</v>
      </c>
    </row>
    <row r="171" s="2" customFormat="1" ht="24.15" customHeight="1">
      <c r="A171" s="40"/>
      <c r="B171" s="41"/>
      <c r="C171" s="262" t="s">
        <v>140</v>
      </c>
      <c r="D171" s="262" t="s">
        <v>220</v>
      </c>
      <c r="E171" s="263" t="s">
        <v>238</v>
      </c>
      <c r="F171" s="264" t="s">
        <v>239</v>
      </c>
      <c r="G171" s="265" t="s">
        <v>223</v>
      </c>
      <c r="H171" s="266">
        <v>68.012</v>
      </c>
      <c r="I171" s="267"/>
      <c r="J171" s="268">
        <f>ROUND(I171*H171,2)</f>
        <v>0</v>
      </c>
      <c r="K171" s="269"/>
      <c r="L171" s="43"/>
      <c r="M171" s="270" t="s">
        <v>1</v>
      </c>
      <c r="N171" s="271" t="s">
        <v>44</v>
      </c>
      <c r="O171" s="99"/>
      <c r="P171" s="272">
        <f>O171*H171</f>
        <v>0</v>
      </c>
      <c r="Q171" s="272">
        <v>0.0051500000000000001</v>
      </c>
      <c r="R171" s="272">
        <f>Q171*H171</f>
        <v>0.35026180000000001</v>
      </c>
      <c r="S171" s="272">
        <v>0</v>
      </c>
      <c r="T171" s="273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74" t="s">
        <v>140</v>
      </c>
      <c r="AT171" s="274" t="s">
        <v>220</v>
      </c>
      <c r="AU171" s="274" t="s">
        <v>91</v>
      </c>
      <c r="AY171" s="17" t="s">
        <v>217</v>
      </c>
      <c r="BE171" s="159">
        <f>IF(N171="základná",J171,0)</f>
        <v>0</v>
      </c>
      <c r="BF171" s="159">
        <f>IF(N171="znížená",J171,0)</f>
        <v>0</v>
      </c>
      <c r="BG171" s="159">
        <f>IF(N171="zákl. prenesená",J171,0)</f>
        <v>0</v>
      </c>
      <c r="BH171" s="159">
        <f>IF(N171="zníž. prenesená",J171,0)</f>
        <v>0</v>
      </c>
      <c r="BI171" s="159">
        <f>IF(N171="nulová",J171,0)</f>
        <v>0</v>
      </c>
      <c r="BJ171" s="17" t="s">
        <v>91</v>
      </c>
      <c r="BK171" s="159">
        <f>ROUND(I171*H171,2)</f>
        <v>0</v>
      </c>
      <c r="BL171" s="17" t="s">
        <v>140</v>
      </c>
      <c r="BM171" s="274" t="s">
        <v>240</v>
      </c>
    </row>
    <row r="172" s="13" customFormat="1">
      <c r="A172" s="13"/>
      <c r="B172" s="275"/>
      <c r="C172" s="276"/>
      <c r="D172" s="277" t="s">
        <v>225</v>
      </c>
      <c r="E172" s="278" t="s">
        <v>1</v>
      </c>
      <c r="F172" s="279" t="s">
        <v>241</v>
      </c>
      <c r="G172" s="276"/>
      <c r="H172" s="280">
        <v>68.012</v>
      </c>
      <c r="I172" s="281"/>
      <c r="J172" s="276"/>
      <c r="K172" s="276"/>
      <c r="L172" s="282"/>
      <c r="M172" s="283"/>
      <c r="N172" s="284"/>
      <c r="O172" s="284"/>
      <c r="P172" s="284"/>
      <c r="Q172" s="284"/>
      <c r="R172" s="284"/>
      <c r="S172" s="284"/>
      <c r="T172" s="28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86" t="s">
        <v>225</v>
      </c>
      <c r="AU172" s="286" t="s">
        <v>91</v>
      </c>
      <c r="AV172" s="13" t="s">
        <v>91</v>
      </c>
      <c r="AW172" s="13" t="s">
        <v>33</v>
      </c>
      <c r="AX172" s="13" t="s">
        <v>78</v>
      </c>
      <c r="AY172" s="286" t="s">
        <v>217</v>
      </c>
    </row>
    <row r="173" s="14" customFormat="1">
      <c r="A173" s="14"/>
      <c r="B173" s="287"/>
      <c r="C173" s="288"/>
      <c r="D173" s="277" t="s">
        <v>225</v>
      </c>
      <c r="E173" s="289" t="s">
        <v>1</v>
      </c>
      <c r="F173" s="290" t="s">
        <v>228</v>
      </c>
      <c r="G173" s="288"/>
      <c r="H173" s="291">
        <v>68.012</v>
      </c>
      <c r="I173" s="292"/>
      <c r="J173" s="288"/>
      <c r="K173" s="288"/>
      <c r="L173" s="293"/>
      <c r="M173" s="294"/>
      <c r="N173" s="295"/>
      <c r="O173" s="295"/>
      <c r="P173" s="295"/>
      <c r="Q173" s="295"/>
      <c r="R173" s="295"/>
      <c r="S173" s="295"/>
      <c r="T173" s="29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97" t="s">
        <v>225</v>
      </c>
      <c r="AU173" s="297" t="s">
        <v>91</v>
      </c>
      <c r="AV173" s="14" t="s">
        <v>140</v>
      </c>
      <c r="AW173" s="14" t="s">
        <v>33</v>
      </c>
      <c r="AX173" s="14" t="s">
        <v>85</v>
      </c>
      <c r="AY173" s="297" t="s">
        <v>217</v>
      </c>
    </row>
    <row r="174" s="2" customFormat="1" ht="24.15" customHeight="1">
      <c r="A174" s="40"/>
      <c r="B174" s="41"/>
      <c r="C174" s="262" t="s">
        <v>242</v>
      </c>
      <c r="D174" s="262" t="s">
        <v>220</v>
      </c>
      <c r="E174" s="263" t="s">
        <v>243</v>
      </c>
      <c r="F174" s="264" t="s">
        <v>244</v>
      </c>
      <c r="G174" s="265" t="s">
        <v>245</v>
      </c>
      <c r="H174" s="266">
        <v>0.71899999999999997</v>
      </c>
      <c r="I174" s="267"/>
      <c r="J174" s="268">
        <f>ROUND(I174*H174,2)</f>
        <v>0</v>
      </c>
      <c r="K174" s="269"/>
      <c r="L174" s="43"/>
      <c r="M174" s="270" t="s">
        <v>1</v>
      </c>
      <c r="N174" s="271" t="s">
        <v>44</v>
      </c>
      <c r="O174" s="99"/>
      <c r="P174" s="272">
        <f>O174*H174</f>
        <v>0</v>
      </c>
      <c r="Q174" s="272">
        <v>2.4164755000000002</v>
      </c>
      <c r="R174" s="272">
        <f>Q174*H174</f>
        <v>1.7374458845</v>
      </c>
      <c r="S174" s="272">
        <v>0</v>
      </c>
      <c r="T174" s="27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4" t="s">
        <v>140</v>
      </c>
      <c r="AT174" s="274" t="s">
        <v>220</v>
      </c>
      <c r="AU174" s="274" t="s">
        <v>91</v>
      </c>
      <c r="AY174" s="17" t="s">
        <v>217</v>
      </c>
      <c r="BE174" s="159">
        <f>IF(N174="základná",J174,0)</f>
        <v>0</v>
      </c>
      <c r="BF174" s="159">
        <f>IF(N174="znížená",J174,0)</f>
        <v>0</v>
      </c>
      <c r="BG174" s="159">
        <f>IF(N174="zákl. prenesená",J174,0)</f>
        <v>0</v>
      </c>
      <c r="BH174" s="159">
        <f>IF(N174="zníž. prenesená",J174,0)</f>
        <v>0</v>
      </c>
      <c r="BI174" s="159">
        <f>IF(N174="nulová",J174,0)</f>
        <v>0</v>
      </c>
      <c r="BJ174" s="17" t="s">
        <v>91</v>
      </c>
      <c r="BK174" s="159">
        <f>ROUND(I174*H174,2)</f>
        <v>0</v>
      </c>
      <c r="BL174" s="17" t="s">
        <v>140</v>
      </c>
      <c r="BM174" s="274" t="s">
        <v>246</v>
      </c>
    </row>
    <row r="175" s="13" customFormat="1">
      <c r="A175" s="13"/>
      <c r="B175" s="275"/>
      <c r="C175" s="276"/>
      <c r="D175" s="277" t="s">
        <v>225</v>
      </c>
      <c r="E175" s="278" t="s">
        <v>1</v>
      </c>
      <c r="F175" s="279" t="s">
        <v>130</v>
      </c>
      <c r="G175" s="276"/>
      <c r="H175" s="280">
        <v>0.71899999999999997</v>
      </c>
      <c r="I175" s="281"/>
      <c r="J175" s="276"/>
      <c r="K175" s="276"/>
      <c r="L175" s="282"/>
      <c r="M175" s="283"/>
      <c r="N175" s="284"/>
      <c r="O175" s="284"/>
      <c r="P175" s="284"/>
      <c r="Q175" s="284"/>
      <c r="R175" s="284"/>
      <c r="S175" s="284"/>
      <c r="T175" s="28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86" t="s">
        <v>225</v>
      </c>
      <c r="AU175" s="286" t="s">
        <v>91</v>
      </c>
      <c r="AV175" s="13" t="s">
        <v>91</v>
      </c>
      <c r="AW175" s="13" t="s">
        <v>33</v>
      </c>
      <c r="AX175" s="13" t="s">
        <v>78</v>
      </c>
      <c r="AY175" s="286" t="s">
        <v>217</v>
      </c>
    </row>
    <row r="176" s="14" customFormat="1">
      <c r="A176" s="14"/>
      <c r="B176" s="287"/>
      <c r="C176" s="288"/>
      <c r="D176" s="277" t="s">
        <v>225</v>
      </c>
      <c r="E176" s="289" t="s">
        <v>1</v>
      </c>
      <c r="F176" s="290" t="s">
        <v>228</v>
      </c>
      <c r="G176" s="288"/>
      <c r="H176" s="291">
        <v>0.71899999999999997</v>
      </c>
      <c r="I176" s="292"/>
      <c r="J176" s="288"/>
      <c r="K176" s="288"/>
      <c r="L176" s="293"/>
      <c r="M176" s="294"/>
      <c r="N176" s="295"/>
      <c r="O176" s="295"/>
      <c r="P176" s="295"/>
      <c r="Q176" s="295"/>
      <c r="R176" s="295"/>
      <c r="S176" s="295"/>
      <c r="T176" s="29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97" t="s">
        <v>225</v>
      </c>
      <c r="AU176" s="297" t="s">
        <v>91</v>
      </c>
      <c r="AV176" s="14" t="s">
        <v>140</v>
      </c>
      <c r="AW176" s="14" t="s">
        <v>33</v>
      </c>
      <c r="AX176" s="14" t="s">
        <v>85</v>
      </c>
      <c r="AY176" s="297" t="s">
        <v>217</v>
      </c>
    </row>
    <row r="177" s="2" customFormat="1" ht="24.15" customHeight="1">
      <c r="A177" s="40"/>
      <c r="B177" s="41"/>
      <c r="C177" s="262" t="s">
        <v>218</v>
      </c>
      <c r="D177" s="262" t="s">
        <v>220</v>
      </c>
      <c r="E177" s="263" t="s">
        <v>247</v>
      </c>
      <c r="F177" s="264" t="s">
        <v>248</v>
      </c>
      <c r="G177" s="265" t="s">
        <v>223</v>
      </c>
      <c r="H177" s="266">
        <v>16.478000000000002</v>
      </c>
      <c r="I177" s="267"/>
      <c r="J177" s="268">
        <f>ROUND(I177*H177,2)</f>
        <v>0</v>
      </c>
      <c r="K177" s="269"/>
      <c r="L177" s="43"/>
      <c r="M177" s="270" t="s">
        <v>1</v>
      </c>
      <c r="N177" s="271" t="s">
        <v>44</v>
      </c>
      <c r="O177" s="99"/>
      <c r="P177" s="272">
        <f>O177*H177</f>
        <v>0</v>
      </c>
      <c r="Q177" s="272">
        <v>0.001</v>
      </c>
      <c r="R177" s="272">
        <f>Q177*H177</f>
        <v>0.016478000000000003</v>
      </c>
      <c r="S177" s="272">
        <v>0</v>
      </c>
      <c r="T177" s="273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4" t="s">
        <v>140</v>
      </c>
      <c r="AT177" s="274" t="s">
        <v>220</v>
      </c>
      <c r="AU177" s="274" t="s">
        <v>91</v>
      </c>
      <c r="AY177" s="17" t="s">
        <v>217</v>
      </c>
      <c r="BE177" s="159">
        <f>IF(N177="základná",J177,0)</f>
        <v>0</v>
      </c>
      <c r="BF177" s="159">
        <f>IF(N177="znížená",J177,0)</f>
        <v>0</v>
      </c>
      <c r="BG177" s="159">
        <f>IF(N177="zákl. prenesená",J177,0)</f>
        <v>0</v>
      </c>
      <c r="BH177" s="159">
        <f>IF(N177="zníž. prenesená",J177,0)</f>
        <v>0</v>
      </c>
      <c r="BI177" s="159">
        <f>IF(N177="nulová",J177,0)</f>
        <v>0</v>
      </c>
      <c r="BJ177" s="17" t="s">
        <v>91</v>
      </c>
      <c r="BK177" s="159">
        <f>ROUND(I177*H177,2)</f>
        <v>0</v>
      </c>
      <c r="BL177" s="17" t="s">
        <v>140</v>
      </c>
      <c r="BM177" s="274" t="s">
        <v>249</v>
      </c>
    </row>
    <row r="178" s="13" customFormat="1">
      <c r="A178" s="13"/>
      <c r="B178" s="275"/>
      <c r="C178" s="276"/>
      <c r="D178" s="277" t="s">
        <v>225</v>
      </c>
      <c r="E178" s="278" t="s">
        <v>1</v>
      </c>
      <c r="F178" s="279" t="s">
        <v>113</v>
      </c>
      <c r="G178" s="276"/>
      <c r="H178" s="280">
        <v>16.478000000000002</v>
      </c>
      <c r="I178" s="281"/>
      <c r="J178" s="276"/>
      <c r="K178" s="276"/>
      <c r="L178" s="282"/>
      <c r="M178" s="283"/>
      <c r="N178" s="284"/>
      <c r="O178" s="284"/>
      <c r="P178" s="284"/>
      <c r="Q178" s="284"/>
      <c r="R178" s="284"/>
      <c r="S178" s="284"/>
      <c r="T178" s="28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86" t="s">
        <v>225</v>
      </c>
      <c r="AU178" s="286" t="s">
        <v>91</v>
      </c>
      <c r="AV178" s="13" t="s">
        <v>91</v>
      </c>
      <c r="AW178" s="13" t="s">
        <v>33</v>
      </c>
      <c r="AX178" s="13" t="s">
        <v>85</v>
      </c>
      <c r="AY178" s="286" t="s">
        <v>217</v>
      </c>
    </row>
    <row r="179" s="2" customFormat="1" ht="21.75" customHeight="1">
      <c r="A179" s="40"/>
      <c r="B179" s="41"/>
      <c r="C179" s="262" t="s">
        <v>250</v>
      </c>
      <c r="D179" s="262" t="s">
        <v>220</v>
      </c>
      <c r="E179" s="263" t="s">
        <v>251</v>
      </c>
      <c r="F179" s="264" t="s">
        <v>252</v>
      </c>
      <c r="G179" s="265" t="s">
        <v>223</v>
      </c>
      <c r="H179" s="266">
        <v>16.478000000000002</v>
      </c>
      <c r="I179" s="267"/>
      <c r="J179" s="268">
        <f>ROUND(I179*H179,2)</f>
        <v>0</v>
      </c>
      <c r="K179" s="269"/>
      <c r="L179" s="43"/>
      <c r="M179" s="270" t="s">
        <v>1</v>
      </c>
      <c r="N179" s="271" t="s">
        <v>44</v>
      </c>
      <c r="O179" s="99"/>
      <c r="P179" s="272">
        <f>O179*H179</f>
        <v>0</v>
      </c>
      <c r="Q179" s="272">
        <v>0.051499999999999997</v>
      </c>
      <c r="R179" s="272">
        <f>Q179*H179</f>
        <v>0.84861700000000007</v>
      </c>
      <c r="S179" s="272">
        <v>0</v>
      </c>
      <c r="T179" s="27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4" t="s">
        <v>140</v>
      </c>
      <c r="AT179" s="274" t="s">
        <v>220</v>
      </c>
      <c r="AU179" s="274" t="s">
        <v>91</v>
      </c>
      <c r="AY179" s="17" t="s">
        <v>217</v>
      </c>
      <c r="BE179" s="159">
        <f>IF(N179="základná",J179,0)</f>
        <v>0</v>
      </c>
      <c r="BF179" s="159">
        <f>IF(N179="znížená",J179,0)</f>
        <v>0</v>
      </c>
      <c r="BG179" s="159">
        <f>IF(N179="zákl. prenesená",J179,0)</f>
        <v>0</v>
      </c>
      <c r="BH179" s="159">
        <f>IF(N179="zníž. prenesená",J179,0)</f>
        <v>0</v>
      </c>
      <c r="BI179" s="159">
        <f>IF(N179="nulová",J179,0)</f>
        <v>0</v>
      </c>
      <c r="BJ179" s="17" t="s">
        <v>91</v>
      </c>
      <c r="BK179" s="159">
        <f>ROUND(I179*H179,2)</f>
        <v>0</v>
      </c>
      <c r="BL179" s="17" t="s">
        <v>140</v>
      </c>
      <c r="BM179" s="274" t="s">
        <v>253</v>
      </c>
    </row>
    <row r="180" s="13" customFormat="1">
      <c r="A180" s="13"/>
      <c r="B180" s="275"/>
      <c r="C180" s="276"/>
      <c r="D180" s="277" t="s">
        <v>225</v>
      </c>
      <c r="E180" s="278" t="s">
        <v>1</v>
      </c>
      <c r="F180" s="279" t="s">
        <v>113</v>
      </c>
      <c r="G180" s="276"/>
      <c r="H180" s="280">
        <v>16.478000000000002</v>
      </c>
      <c r="I180" s="281"/>
      <c r="J180" s="276"/>
      <c r="K180" s="276"/>
      <c r="L180" s="282"/>
      <c r="M180" s="283"/>
      <c r="N180" s="284"/>
      <c r="O180" s="284"/>
      <c r="P180" s="284"/>
      <c r="Q180" s="284"/>
      <c r="R180" s="284"/>
      <c r="S180" s="284"/>
      <c r="T180" s="2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6" t="s">
        <v>225</v>
      </c>
      <c r="AU180" s="286" t="s">
        <v>91</v>
      </c>
      <c r="AV180" s="13" t="s">
        <v>91</v>
      </c>
      <c r="AW180" s="13" t="s">
        <v>33</v>
      </c>
      <c r="AX180" s="13" t="s">
        <v>85</v>
      </c>
      <c r="AY180" s="286" t="s">
        <v>217</v>
      </c>
    </row>
    <row r="181" s="2" customFormat="1" ht="24.15" customHeight="1">
      <c r="A181" s="40"/>
      <c r="B181" s="41"/>
      <c r="C181" s="262" t="s">
        <v>254</v>
      </c>
      <c r="D181" s="262" t="s">
        <v>220</v>
      </c>
      <c r="E181" s="263" t="s">
        <v>255</v>
      </c>
      <c r="F181" s="264" t="s">
        <v>256</v>
      </c>
      <c r="G181" s="265" t="s">
        <v>223</v>
      </c>
      <c r="H181" s="266">
        <v>16.478000000000002</v>
      </c>
      <c r="I181" s="267"/>
      <c r="J181" s="268">
        <f>ROUND(I181*H181,2)</f>
        <v>0</v>
      </c>
      <c r="K181" s="269"/>
      <c r="L181" s="43"/>
      <c r="M181" s="270" t="s">
        <v>1</v>
      </c>
      <c r="N181" s="271" t="s">
        <v>44</v>
      </c>
      <c r="O181" s="99"/>
      <c r="P181" s="272">
        <f>O181*H181</f>
        <v>0</v>
      </c>
      <c r="Q181" s="272">
        <v>0.0081600000000000006</v>
      </c>
      <c r="R181" s="272">
        <f>Q181*H181</f>
        <v>0.13446048000000002</v>
      </c>
      <c r="S181" s="272">
        <v>0</v>
      </c>
      <c r="T181" s="27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4" t="s">
        <v>257</v>
      </c>
      <c r="AT181" s="274" t="s">
        <v>220</v>
      </c>
      <c r="AU181" s="274" t="s">
        <v>91</v>
      </c>
      <c r="AY181" s="17" t="s">
        <v>217</v>
      </c>
      <c r="BE181" s="159">
        <f>IF(N181="základná",J181,0)</f>
        <v>0</v>
      </c>
      <c r="BF181" s="159">
        <f>IF(N181="znížená",J181,0)</f>
        <v>0</v>
      </c>
      <c r="BG181" s="159">
        <f>IF(N181="zákl. prenesená",J181,0)</f>
        <v>0</v>
      </c>
      <c r="BH181" s="159">
        <f>IF(N181="zníž. prenesená",J181,0)</f>
        <v>0</v>
      </c>
      <c r="BI181" s="159">
        <f>IF(N181="nulová",J181,0)</f>
        <v>0</v>
      </c>
      <c r="BJ181" s="17" t="s">
        <v>91</v>
      </c>
      <c r="BK181" s="159">
        <f>ROUND(I181*H181,2)</f>
        <v>0</v>
      </c>
      <c r="BL181" s="17" t="s">
        <v>257</v>
      </c>
      <c r="BM181" s="274" t="s">
        <v>258</v>
      </c>
    </row>
    <row r="182" s="13" customFormat="1">
      <c r="A182" s="13"/>
      <c r="B182" s="275"/>
      <c r="C182" s="276"/>
      <c r="D182" s="277" t="s">
        <v>225</v>
      </c>
      <c r="E182" s="278" t="s">
        <v>1</v>
      </c>
      <c r="F182" s="279" t="s">
        <v>113</v>
      </c>
      <c r="G182" s="276"/>
      <c r="H182" s="280">
        <v>16.478000000000002</v>
      </c>
      <c r="I182" s="281"/>
      <c r="J182" s="276"/>
      <c r="K182" s="276"/>
      <c r="L182" s="282"/>
      <c r="M182" s="283"/>
      <c r="N182" s="284"/>
      <c r="O182" s="284"/>
      <c r="P182" s="284"/>
      <c r="Q182" s="284"/>
      <c r="R182" s="284"/>
      <c r="S182" s="284"/>
      <c r="T182" s="28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6" t="s">
        <v>225</v>
      </c>
      <c r="AU182" s="286" t="s">
        <v>91</v>
      </c>
      <c r="AV182" s="13" t="s">
        <v>91</v>
      </c>
      <c r="AW182" s="13" t="s">
        <v>33</v>
      </c>
      <c r="AX182" s="13" t="s">
        <v>78</v>
      </c>
      <c r="AY182" s="286" t="s">
        <v>217</v>
      </c>
    </row>
    <row r="183" s="14" customFormat="1">
      <c r="A183" s="14"/>
      <c r="B183" s="287"/>
      <c r="C183" s="288"/>
      <c r="D183" s="277" t="s">
        <v>225</v>
      </c>
      <c r="E183" s="289" t="s">
        <v>1</v>
      </c>
      <c r="F183" s="290" t="s">
        <v>228</v>
      </c>
      <c r="G183" s="288"/>
      <c r="H183" s="291">
        <v>16.478000000000002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97" t="s">
        <v>225</v>
      </c>
      <c r="AU183" s="297" t="s">
        <v>91</v>
      </c>
      <c r="AV183" s="14" t="s">
        <v>140</v>
      </c>
      <c r="AW183" s="14" t="s">
        <v>33</v>
      </c>
      <c r="AX183" s="14" t="s">
        <v>85</v>
      </c>
      <c r="AY183" s="297" t="s">
        <v>217</v>
      </c>
    </row>
    <row r="184" s="2" customFormat="1" ht="24.15" customHeight="1">
      <c r="A184" s="40"/>
      <c r="B184" s="41"/>
      <c r="C184" s="262" t="s">
        <v>259</v>
      </c>
      <c r="D184" s="262" t="s">
        <v>220</v>
      </c>
      <c r="E184" s="263" t="s">
        <v>260</v>
      </c>
      <c r="F184" s="264" t="s">
        <v>261</v>
      </c>
      <c r="G184" s="265" t="s">
        <v>223</v>
      </c>
      <c r="H184" s="266">
        <v>16.478000000000002</v>
      </c>
      <c r="I184" s="267"/>
      <c r="J184" s="268">
        <f>ROUND(I184*H184,2)</f>
        <v>0</v>
      </c>
      <c r="K184" s="269"/>
      <c r="L184" s="43"/>
      <c r="M184" s="270" t="s">
        <v>1</v>
      </c>
      <c r="N184" s="271" t="s">
        <v>44</v>
      </c>
      <c r="O184" s="99"/>
      <c r="P184" s="272">
        <f>O184*H184</f>
        <v>0</v>
      </c>
      <c r="Q184" s="272">
        <v>0.00014999999999999999</v>
      </c>
      <c r="R184" s="272">
        <f>Q184*H184</f>
        <v>0.0024716999999999999</v>
      </c>
      <c r="S184" s="272">
        <v>0</v>
      </c>
      <c r="T184" s="27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4" t="s">
        <v>140</v>
      </c>
      <c r="AT184" s="274" t="s">
        <v>220</v>
      </c>
      <c r="AU184" s="274" t="s">
        <v>91</v>
      </c>
      <c r="AY184" s="17" t="s">
        <v>217</v>
      </c>
      <c r="BE184" s="159">
        <f>IF(N184="základná",J184,0)</f>
        <v>0</v>
      </c>
      <c r="BF184" s="159">
        <f>IF(N184="znížená",J184,0)</f>
        <v>0</v>
      </c>
      <c r="BG184" s="159">
        <f>IF(N184="zákl. prenesená",J184,0)</f>
        <v>0</v>
      </c>
      <c r="BH184" s="159">
        <f>IF(N184="zníž. prenesená",J184,0)</f>
        <v>0</v>
      </c>
      <c r="BI184" s="159">
        <f>IF(N184="nulová",J184,0)</f>
        <v>0</v>
      </c>
      <c r="BJ184" s="17" t="s">
        <v>91</v>
      </c>
      <c r="BK184" s="159">
        <f>ROUND(I184*H184,2)</f>
        <v>0</v>
      </c>
      <c r="BL184" s="17" t="s">
        <v>140</v>
      </c>
      <c r="BM184" s="274" t="s">
        <v>262</v>
      </c>
    </row>
    <row r="185" s="13" customFormat="1">
      <c r="A185" s="13"/>
      <c r="B185" s="275"/>
      <c r="C185" s="276"/>
      <c r="D185" s="277" t="s">
        <v>225</v>
      </c>
      <c r="E185" s="278" t="s">
        <v>1</v>
      </c>
      <c r="F185" s="279" t="s">
        <v>113</v>
      </c>
      <c r="G185" s="276"/>
      <c r="H185" s="280">
        <v>16.478000000000002</v>
      </c>
      <c r="I185" s="281"/>
      <c r="J185" s="276"/>
      <c r="K185" s="276"/>
      <c r="L185" s="282"/>
      <c r="M185" s="283"/>
      <c r="N185" s="284"/>
      <c r="O185" s="284"/>
      <c r="P185" s="284"/>
      <c r="Q185" s="284"/>
      <c r="R185" s="284"/>
      <c r="S185" s="284"/>
      <c r="T185" s="28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86" t="s">
        <v>225</v>
      </c>
      <c r="AU185" s="286" t="s">
        <v>91</v>
      </c>
      <c r="AV185" s="13" t="s">
        <v>91</v>
      </c>
      <c r="AW185" s="13" t="s">
        <v>33</v>
      </c>
      <c r="AX185" s="13" t="s">
        <v>78</v>
      </c>
      <c r="AY185" s="286" t="s">
        <v>217</v>
      </c>
    </row>
    <row r="186" s="14" customFormat="1">
      <c r="A186" s="14"/>
      <c r="B186" s="287"/>
      <c r="C186" s="288"/>
      <c r="D186" s="277" t="s">
        <v>225</v>
      </c>
      <c r="E186" s="289" t="s">
        <v>1</v>
      </c>
      <c r="F186" s="290" t="s">
        <v>228</v>
      </c>
      <c r="G186" s="288"/>
      <c r="H186" s="291">
        <v>16.478000000000002</v>
      </c>
      <c r="I186" s="292"/>
      <c r="J186" s="288"/>
      <c r="K186" s="288"/>
      <c r="L186" s="293"/>
      <c r="M186" s="294"/>
      <c r="N186" s="295"/>
      <c r="O186" s="295"/>
      <c r="P186" s="295"/>
      <c r="Q186" s="295"/>
      <c r="R186" s="295"/>
      <c r="S186" s="295"/>
      <c r="T186" s="29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97" t="s">
        <v>225</v>
      </c>
      <c r="AU186" s="297" t="s">
        <v>91</v>
      </c>
      <c r="AV186" s="14" t="s">
        <v>140</v>
      </c>
      <c r="AW186" s="14" t="s">
        <v>33</v>
      </c>
      <c r="AX186" s="14" t="s">
        <v>85</v>
      </c>
      <c r="AY186" s="297" t="s">
        <v>217</v>
      </c>
    </row>
    <row r="187" s="12" customFormat="1" ht="22.8" customHeight="1">
      <c r="A187" s="12"/>
      <c r="B187" s="247"/>
      <c r="C187" s="248"/>
      <c r="D187" s="249" t="s">
        <v>77</v>
      </c>
      <c r="E187" s="260" t="s">
        <v>254</v>
      </c>
      <c r="F187" s="260" t="s">
        <v>263</v>
      </c>
      <c r="G187" s="248"/>
      <c r="H187" s="248"/>
      <c r="I187" s="251"/>
      <c r="J187" s="261">
        <f>BK187</f>
        <v>0</v>
      </c>
      <c r="K187" s="248"/>
      <c r="L187" s="252"/>
      <c r="M187" s="253"/>
      <c r="N187" s="254"/>
      <c r="O187" s="254"/>
      <c r="P187" s="255">
        <f>SUM(P188:P191)</f>
        <v>0</v>
      </c>
      <c r="Q187" s="254"/>
      <c r="R187" s="255">
        <f>SUM(R188:R191)</f>
        <v>0.00059999999999999995</v>
      </c>
      <c r="S187" s="254"/>
      <c r="T187" s="256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57" t="s">
        <v>85</v>
      </c>
      <c r="AT187" s="258" t="s">
        <v>77</v>
      </c>
      <c r="AU187" s="258" t="s">
        <v>85</v>
      </c>
      <c r="AY187" s="257" t="s">
        <v>217</v>
      </c>
      <c r="BK187" s="259">
        <f>SUM(BK188:BK191)</f>
        <v>0</v>
      </c>
    </row>
    <row r="188" s="2" customFormat="1" ht="24.15" customHeight="1">
      <c r="A188" s="40"/>
      <c r="B188" s="41"/>
      <c r="C188" s="262" t="s">
        <v>264</v>
      </c>
      <c r="D188" s="262" t="s">
        <v>220</v>
      </c>
      <c r="E188" s="263" t="s">
        <v>265</v>
      </c>
      <c r="F188" s="264" t="s">
        <v>266</v>
      </c>
      <c r="G188" s="265" t="s">
        <v>231</v>
      </c>
      <c r="H188" s="266">
        <v>20</v>
      </c>
      <c r="I188" s="267"/>
      <c r="J188" s="268">
        <f>ROUND(I188*H188,2)</f>
        <v>0</v>
      </c>
      <c r="K188" s="269"/>
      <c r="L188" s="43"/>
      <c r="M188" s="270" t="s">
        <v>1</v>
      </c>
      <c r="N188" s="271" t="s">
        <v>44</v>
      </c>
      <c r="O188" s="99"/>
      <c r="P188" s="272">
        <f>O188*H188</f>
        <v>0</v>
      </c>
      <c r="Q188" s="272">
        <v>0</v>
      </c>
      <c r="R188" s="272">
        <f>Q188*H188</f>
        <v>0</v>
      </c>
      <c r="S188" s="272">
        <v>0</v>
      </c>
      <c r="T188" s="27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4" t="s">
        <v>140</v>
      </c>
      <c r="AT188" s="274" t="s">
        <v>220</v>
      </c>
      <c r="AU188" s="274" t="s">
        <v>91</v>
      </c>
      <c r="AY188" s="17" t="s">
        <v>217</v>
      </c>
      <c r="BE188" s="159">
        <f>IF(N188="základná",J188,0)</f>
        <v>0</v>
      </c>
      <c r="BF188" s="159">
        <f>IF(N188="znížená",J188,0)</f>
        <v>0</v>
      </c>
      <c r="BG188" s="159">
        <f>IF(N188="zákl. prenesená",J188,0)</f>
        <v>0</v>
      </c>
      <c r="BH188" s="159">
        <f>IF(N188="zníž. prenesená",J188,0)</f>
        <v>0</v>
      </c>
      <c r="BI188" s="159">
        <f>IF(N188="nulová",J188,0)</f>
        <v>0</v>
      </c>
      <c r="BJ188" s="17" t="s">
        <v>91</v>
      </c>
      <c r="BK188" s="159">
        <f>ROUND(I188*H188,2)</f>
        <v>0</v>
      </c>
      <c r="BL188" s="17" t="s">
        <v>140</v>
      </c>
      <c r="BM188" s="274" t="s">
        <v>267</v>
      </c>
    </row>
    <row r="189" s="13" customFormat="1">
      <c r="A189" s="13"/>
      <c r="B189" s="275"/>
      <c r="C189" s="276"/>
      <c r="D189" s="277" t="s">
        <v>225</v>
      </c>
      <c r="E189" s="278" t="s">
        <v>1</v>
      </c>
      <c r="F189" s="279" t="s">
        <v>268</v>
      </c>
      <c r="G189" s="276"/>
      <c r="H189" s="280">
        <v>20</v>
      </c>
      <c r="I189" s="281"/>
      <c r="J189" s="276"/>
      <c r="K189" s="276"/>
      <c r="L189" s="282"/>
      <c r="M189" s="283"/>
      <c r="N189" s="284"/>
      <c r="O189" s="284"/>
      <c r="P189" s="284"/>
      <c r="Q189" s="284"/>
      <c r="R189" s="284"/>
      <c r="S189" s="284"/>
      <c r="T189" s="28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86" t="s">
        <v>225</v>
      </c>
      <c r="AU189" s="286" t="s">
        <v>91</v>
      </c>
      <c r="AV189" s="13" t="s">
        <v>91</v>
      </c>
      <c r="AW189" s="13" t="s">
        <v>33</v>
      </c>
      <c r="AX189" s="13" t="s">
        <v>78</v>
      </c>
      <c r="AY189" s="286" t="s">
        <v>217</v>
      </c>
    </row>
    <row r="190" s="14" customFormat="1">
      <c r="A190" s="14"/>
      <c r="B190" s="287"/>
      <c r="C190" s="288"/>
      <c r="D190" s="277" t="s">
        <v>225</v>
      </c>
      <c r="E190" s="289" t="s">
        <v>1</v>
      </c>
      <c r="F190" s="290" t="s">
        <v>228</v>
      </c>
      <c r="G190" s="288"/>
      <c r="H190" s="291">
        <v>20</v>
      </c>
      <c r="I190" s="292"/>
      <c r="J190" s="288"/>
      <c r="K190" s="288"/>
      <c r="L190" s="293"/>
      <c r="M190" s="294"/>
      <c r="N190" s="295"/>
      <c r="O190" s="295"/>
      <c r="P190" s="295"/>
      <c r="Q190" s="295"/>
      <c r="R190" s="295"/>
      <c r="S190" s="295"/>
      <c r="T190" s="29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97" t="s">
        <v>225</v>
      </c>
      <c r="AU190" s="297" t="s">
        <v>91</v>
      </c>
      <c r="AV190" s="14" t="s">
        <v>140</v>
      </c>
      <c r="AW190" s="14" t="s">
        <v>33</v>
      </c>
      <c r="AX190" s="14" t="s">
        <v>85</v>
      </c>
      <c r="AY190" s="297" t="s">
        <v>217</v>
      </c>
    </row>
    <row r="191" s="2" customFormat="1" ht="24.15" customHeight="1">
      <c r="A191" s="40"/>
      <c r="B191" s="41"/>
      <c r="C191" s="262" t="s">
        <v>269</v>
      </c>
      <c r="D191" s="262" t="s">
        <v>220</v>
      </c>
      <c r="E191" s="263" t="s">
        <v>270</v>
      </c>
      <c r="F191" s="264" t="s">
        <v>271</v>
      </c>
      <c r="G191" s="265" t="s">
        <v>272</v>
      </c>
      <c r="H191" s="266">
        <v>2</v>
      </c>
      <c r="I191" s="267"/>
      <c r="J191" s="268">
        <f>ROUND(I191*H191,2)</f>
        <v>0</v>
      </c>
      <c r="K191" s="269"/>
      <c r="L191" s="43"/>
      <c r="M191" s="270" t="s">
        <v>1</v>
      </c>
      <c r="N191" s="271" t="s">
        <v>44</v>
      </c>
      <c r="O191" s="99"/>
      <c r="P191" s="272">
        <f>O191*H191</f>
        <v>0</v>
      </c>
      <c r="Q191" s="272">
        <v>0.00029999999999999997</v>
      </c>
      <c r="R191" s="272">
        <f>Q191*H191</f>
        <v>0.00059999999999999995</v>
      </c>
      <c r="S191" s="272">
        <v>0</v>
      </c>
      <c r="T191" s="27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74" t="s">
        <v>140</v>
      </c>
      <c r="AT191" s="274" t="s">
        <v>220</v>
      </c>
      <c r="AU191" s="274" t="s">
        <v>91</v>
      </c>
      <c r="AY191" s="17" t="s">
        <v>217</v>
      </c>
      <c r="BE191" s="159">
        <f>IF(N191="základná",J191,0)</f>
        <v>0</v>
      </c>
      <c r="BF191" s="159">
        <f>IF(N191="znížená",J191,0)</f>
        <v>0</v>
      </c>
      <c r="BG191" s="159">
        <f>IF(N191="zákl. prenesená",J191,0)</f>
        <v>0</v>
      </c>
      <c r="BH191" s="159">
        <f>IF(N191="zníž. prenesená",J191,0)</f>
        <v>0</v>
      </c>
      <c r="BI191" s="159">
        <f>IF(N191="nulová",J191,0)</f>
        <v>0</v>
      </c>
      <c r="BJ191" s="17" t="s">
        <v>91</v>
      </c>
      <c r="BK191" s="159">
        <f>ROUND(I191*H191,2)</f>
        <v>0</v>
      </c>
      <c r="BL191" s="17" t="s">
        <v>140</v>
      </c>
      <c r="BM191" s="274" t="s">
        <v>273</v>
      </c>
    </row>
    <row r="192" s="12" customFormat="1" ht="22.8" customHeight="1">
      <c r="A192" s="12"/>
      <c r="B192" s="247"/>
      <c r="C192" s="248"/>
      <c r="D192" s="249" t="s">
        <v>77</v>
      </c>
      <c r="E192" s="260" t="s">
        <v>259</v>
      </c>
      <c r="F192" s="260" t="s">
        <v>274</v>
      </c>
      <c r="G192" s="248"/>
      <c r="H192" s="248"/>
      <c r="I192" s="251"/>
      <c r="J192" s="261">
        <f>BK192</f>
        <v>0</v>
      </c>
      <c r="K192" s="248"/>
      <c r="L192" s="252"/>
      <c r="M192" s="253"/>
      <c r="N192" s="254"/>
      <c r="O192" s="254"/>
      <c r="P192" s="255">
        <f>SUM(P193:P245)</f>
        <v>0</v>
      </c>
      <c r="Q192" s="254"/>
      <c r="R192" s="255">
        <f>SUM(R193:R245)</f>
        <v>0.10280362052</v>
      </c>
      <c r="S192" s="254"/>
      <c r="T192" s="256">
        <f>SUM(T193:T245)</f>
        <v>7.8258840000000003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57" t="s">
        <v>85</v>
      </c>
      <c r="AT192" s="258" t="s">
        <v>77</v>
      </c>
      <c r="AU192" s="258" t="s">
        <v>85</v>
      </c>
      <c r="AY192" s="257" t="s">
        <v>217</v>
      </c>
      <c r="BK192" s="259">
        <f>SUM(BK193:BK245)</f>
        <v>0</v>
      </c>
    </row>
    <row r="193" s="2" customFormat="1" ht="24.15" customHeight="1">
      <c r="A193" s="40"/>
      <c r="B193" s="41"/>
      <c r="C193" s="262" t="s">
        <v>275</v>
      </c>
      <c r="D193" s="262" t="s">
        <v>220</v>
      </c>
      <c r="E193" s="263" t="s">
        <v>276</v>
      </c>
      <c r="F193" s="264" t="s">
        <v>277</v>
      </c>
      <c r="G193" s="265" t="s">
        <v>223</v>
      </c>
      <c r="H193" s="266">
        <v>16.478000000000002</v>
      </c>
      <c r="I193" s="267"/>
      <c r="J193" s="268">
        <f>ROUND(I193*H193,2)</f>
        <v>0</v>
      </c>
      <c r="K193" s="269"/>
      <c r="L193" s="43"/>
      <c r="M193" s="270" t="s">
        <v>1</v>
      </c>
      <c r="N193" s="271" t="s">
        <v>44</v>
      </c>
      <c r="O193" s="99"/>
      <c r="P193" s="272">
        <f>O193*H193</f>
        <v>0</v>
      </c>
      <c r="Q193" s="272">
        <v>0.0061813399999999996</v>
      </c>
      <c r="R193" s="272">
        <f>Q193*H193</f>
        <v>0.10185612052</v>
      </c>
      <c r="S193" s="272">
        <v>0</v>
      </c>
      <c r="T193" s="273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4" t="s">
        <v>140</v>
      </c>
      <c r="AT193" s="274" t="s">
        <v>220</v>
      </c>
      <c r="AU193" s="274" t="s">
        <v>91</v>
      </c>
      <c r="AY193" s="17" t="s">
        <v>217</v>
      </c>
      <c r="BE193" s="159">
        <f>IF(N193="základná",J193,0)</f>
        <v>0</v>
      </c>
      <c r="BF193" s="159">
        <f>IF(N193="znížená",J193,0)</f>
        <v>0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7" t="s">
        <v>91</v>
      </c>
      <c r="BK193" s="159">
        <f>ROUND(I193*H193,2)</f>
        <v>0</v>
      </c>
      <c r="BL193" s="17" t="s">
        <v>140</v>
      </c>
      <c r="BM193" s="274" t="s">
        <v>278</v>
      </c>
    </row>
    <row r="194" s="13" customFormat="1">
      <c r="A194" s="13"/>
      <c r="B194" s="275"/>
      <c r="C194" s="276"/>
      <c r="D194" s="277" t="s">
        <v>225</v>
      </c>
      <c r="E194" s="278" t="s">
        <v>1</v>
      </c>
      <c r="F194" s="279" t="s">
        <v>147</v>
      </c>
      <c r="G194" s="276"/>
      <c r="H194" s="280">
        <v>16.478000000000002</v>
      </c>
      <c r="I194" s="281"/>
      <c r="J194" s="276"/>
      <c r="K194" s="276"/>
      <c r="L194" s="282"/>
      <c r="M194" s="283"/>
      <c r="N194" s="284"/>
      <c r="O194" s="284"/>
      <c r="P194" s="284"/>
      <c r="Q194" s="284"/>
      <c r="R194" s="284"/>
      <c r="S194" s="284"/>
      <c r="T194" s="28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6" t="s">
        <v>225</v>
      </c>
      <c r="AU194" s="286" t="s">
        <v>91</v>
      </c>
      <c r="AV194" s="13" t="s">
        <v>91</v>
      </c>
      <c r="AW194" s="13" t="s">
        <v>33</v>
      </c>
      <c r="AX194" s="13" t="s">
        <v>85</v>
      </c>
      <c r="AY194" s="286" t="s">
        <v>217</v>
      </c>
    </row>
    <row r="195" s="2" customFormat="1" ht="16.5" customHeight="1">
      <c r="A195" s="40"/>
      <c r="B195" s="41"/>
      <c r="C195" s="262" t="s">
        <v>279</v>
      </c>
      <c r="D195" s="262" t="s">
        <v>220</v>
      </c>
      <c r="E195" s="263" t="s">
        <v>280</v>
      </c>
      <c r="F195" s="264" t="s">
        <v>281</v>
      </c>
      <c r="G195" s="265" t="s">
        <v>223</v>
      </c>
      <c r="H195" s="266">
        <v>18.949999999999999</v>
      </c>
      <c r="I195" s="267"/>
      <c r="J195" s="268">
        <f>ROUND(I195*H195,2)</f>
        <v>0</v>
      </c>
      <c r="K195" s="269"/>
      <c r="L195" s="43"/>
      <c r="M195" s="270" t="s">
        <v>1</v>
      </c>
      <c r="N195" s="271" t="s">
        <v>44</v>
      </c>
      <c r="O195" s="99"/>
      <c r="P195" s="272">
        <f>O195*H195</f>
        <v>0</v>
      </c>
      <c r="Q195" s="272">
        <v>5.0000000000000002E-05</v>
      </c>
      <c r="R195" s="272">
        <f>Q195*H195</f>
        <v>0.00094749999999999999</v>
      </c>
      <c r="S195" s="272">
        <v>0</v>
      </c>
      <c r="T195" s="27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74" t="s">
        <v>140</v>
      </c>
      <c r="AT195" s="274" t="s">
        <v>220</v>
      </c>
      <c r="AU195" s="274" t="s">
        <v>91</v>
      </c>
      <c r="AY195" s="17" t="s">
        <v>217</v>
      </c>
      <c r="BE195" s="159">
        <f>IF(N195="základná",J195,0)</f>
        <v>0</v>
      </c>
      <c r="BF195" s="159">
        <f>IF(N195="znížená",J195,0)</f>
        <v>0</v>
      </c>
      <c r="BG195" s="159">
        <f>IF(N195="zákl. prenesená",J195,0)</f>
        <v>0</v>
      </c>
      <c r="BH195" s="159">
        <f>IF(N195="zníž. prenesená",J195,0)</f>
        <v>0</v>
      </c>
      <c r="BI195" s="159">
        <f>IF(N195="nulová",J195,0)</f>
        <v>0</v>
      </c>
      <c r="BJ195" s="17" t="s">
        <v>91</v>
      </c>
      <c r="BK195" s="159">
        <f>ROUND(I195*H195,2)</f>
        <v>0</v>
      </c>
      <c r="BL195" s="17" t="s">
        <v>140</v>
      </c>
      <c r="BM195" s="274" t="s">
        <v>282</v>
      </c>
    </row>
    <row r="196" s="13" customFormat="1">
      <c r="A196" s="13"/>
      <c r="B196" s="275"/>
      <c r="C196" s="276"/>
      <c r="D196" s="277" t="s">
        <v>225</v>
      </c>
      <c r="E196" s="278" t="s">
        <v>1</v>
      </c>
      <c r="F196" s="279" t="s">
        <v>283</v>
      </c>
      <c r="G196" s="276"/>
      <c r="H196" s="280">
        <v>18.949999999999999</v>
      </c>
      <c r="I196" s="281"/>
      <c r="J196" s="276"/>
      <c r="K196" s="276"/>
      <c r="L196" s="282"/>
      <c r="M196" s="283"/>
      <c r="N196" s="284"/>
      <c r="O196" s="284"/>
      <c r="P196" s="284"/>
      <c r="Q196" s="284"/>
      <c r="R196" s="284"/>
      <c r="S196" s="284"/>
      <c r="T196" s="28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86" t="s">
        <v>225</v>
      </c>
      <c r="AU196" s="286" t="s">
        <v>91</v>
      </c>
      <c r="AV196" s="13" t="s">
        <v>91</v>
      </c>
      <c r="AW196" s="13" t="s">
        <v>33</v>
      </c>
      <c r="AX196" s="13" t="s">
        <v>78</v>
      </c>
      <c r="AY196" s="286" t="s">
        <v>217</v>
      </c>
    </row>
    <row r="197" s="14" customFormat="1">
      <c r="A197" s="14"/>
      <c r="B197" s="287"/>
      <c r="C197" s="288"/>
      <c r="D197" s="277" t="s">
        <v>225</v>
      </c>
      <c r="E197" s="289" t="s">
        <v>1</v>
      </c>
      <c r="F197" s="290" t="s">
        <v>228</v>
      </c>
      <c r="G197" s="288"/>
      <c r="H197" s="291">
        <v>18.949999999999999</v>
      </c>
      <c r="I197" s="292"/>
      <c r="J197" s="288"/>
      <c r="K197" s="288"/>
      <c r="L197" s="293"/>
      <c r="M197" s="294"/>
      <c r="N197" s="295"/>
      <c r="O197" s="295"/>
      <c r="P197" s="295"/>
      <c r="Q197" s="295"/>
      <c r="R197" s="295"/>
      <c r="S197" s="295"/>
      <c r="T197" s="29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97" t="s">
        <v>225</v>
      </c>
      <c r="AU197" s="297" t="s">
        <v>91</v>
      </c>
      <c r="AV197" s="14" t="s">
        <v>140</v>
      </c>
      <c r="AW197" s="14" t="s">
        <v>33</v>
      </c>
      <c r="AX197" s="14" t="s">
        <v>85</v>
      </c>
      <c r="AY197" s="297" t="s">
        <v>217</v>
      </c>
    </row>
    <row r="198" s="2" customFormat="1" ht="55.5" customHeight="1">
      <c r="A198" s="40"/>
      <c r="B198" s="41"/>
      <c r="C198" s="262" t="s">
        <v>284</v>
      </c>
      <c r="D198" s="262" t="s">
        <v>220</v>
      </c>
      <c r="E198" s="263" t="s">
        <v>285</v>
      </c>
      <c r="F198" s="264" t="s">
        <v>286</v>
      </c>
      <c r="G198" s="265" t="s">
        <v>223</v>
      </c>
      <c r="H198" s="266">
        <v>9.5259999999999998</v>
      </c>
      <c r="I198" s="267"/>
      <c r="J198" s="268">
        <f>ROUND(I198*H198,2)</f>
        <v>0</v>
      </c>
      <c r="K198" s="269"/>
      <c r="L198" s="43"/>
      <c r="M198" s="270" t="s">
        <v>1</v>
      </c>
      <c r="N198" s="271" t="s">
        <v>44</v>
      </c>
      <c r="O198" s="99"/>
      <c r="P198" s="272">
        <f>O198*H198</f>
        <v>0</v>
      </c>
      <c r="Q198" s="272">
        <v>0</v>
      </c>
      <c r="R198" s="272">
        <f>Q198*H198</f>
        <v>0</v>
      </c>
      <c r="S198" s="272">
        <v>0.26100000000000001</v>
      </c>
      <c r="T198" s="273">
        <f>S198*H198</f>
        <v>2.4862860000000002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4" t="s">
        <v>140</v>
      </c>
      <c r="AT198" s="274" t="s">
        <v>220</v>
      </c>
      <c r="AU198" s="274" t="s">
        <v>91</v>
      </c>
      <c r="AY198" s="17" t="s">
        <v>217</v>
      </c>
      <c r="BE198" s="159">
        <f>IF(N198="základná",J198,0)</f>
        <v>0</v>
      </c>
      <c r="BF198" s="159">
        <f>IF(N198="znížená",J198,0)</f>
        <v>0</v>
      </c>
      <c r="BG198" s="159">
        <f>IF(N198="zákl. prenesená",J198,0)</f>
        <v>0</v>
      </c>
      <c r="BH198" s="159">
        <f>IF(N198="zníž. prenesená",J198,0)</f>
        <v>0</v>
      </c>
      <c r="BI198" s="159">
        <f>IF(N198="nulová",J198,0)</f>
        <v>0</v>
      </c>
      <c r="BJ198" s="17" t="s">
        <v>91</v>
      </c>
      <c r="BK198" s="159">
        <f>ROUND(I198*H198,2)</f>
        <v>0</v>
      </c>
      <c r="BL198" s="17" t="s">
        <v>140</v>
      </c>
      <c r="BM198" s="274" t="s">
        <v>287</v>
      </c>
    </row>
    <row r="199" s="13" customFormat="1">
      <c r="A199" s="13"/>
      <c r="B199" s="275"/>
      <c r="C199" s="276"/>
      <c r="D199" s="277" t="s">
        <v>225</v>
      </c>
      <c r="E199" s="278" t="s">
        <v>1</v>
      </c>
      <c r="F199" s="279" t="s">
        <v>288</v>
      </c>
      <c r="G199" s="276"/>
      <c r="H199" s="280">
        <v>9.5259999999999998</v>
      </c>
      <c r="I199" s="281"/>
      <c r="J199" s="276"/>
      <c r="K199" s="276"/>
      <c r="L199" s="282"/>
      <c r="M199" s="283"/>
      <c r="N199" s="284"/>
      <c r="O199" s="284"/>
      <c r="P199" s="284"/>
      <c r="Q199" s="284"/>
      <c r="R199" s="284"/>
      <c r="S199" s="284"/>
      <c r="T199" s="28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6" t="s">
        <v>225</v>
      </c>
      <c r="AU199" s="286" t="s">
        <v>91</v>
      </c>
      <c r="AV199" s="13" t="s">
        <v>91</v>
      </c>
      <c r="AW199" s="13" t="s">
        <v>33</v>
      </c>
      <c r="AX199" s="13" t="s">
        <v>78</v>
      </c>
      <c r="AY199" s="286" t="s">
        <v>217</v>
      </c>
    </row>
    <row r="200" s="14" customFormat="1">
      <c r="A200" s="14"/>
      <c r="B200" s="287"/>
      <c r="C200" s="288"/>
      <c r="D200" s="277" t="s">
        <v>225</v>
      </c>
      <c r="E200" s="289" t="s">
        <v>156</v>
      </c>
      <c r="F200" s="290" t="s">
        <v>228</v>
      </c>
      <c r="G200" s="288"/>
      <c r="H200" s="291">
        <v>9.5259999999999998</v>
      </c>
      <c r="I200" s="292"/>
      <c r="J200" s="288"/>
      <c r="K200" s="288"/>
      <c r="L200" s="293"/>
      <c r="M200" s="294"/>
      <c r="N200" s="295"/>
      <c r="O200" s="295"/>
      <c r="P200" s="295"/>
      <c r="Q200" s="295"/>
      <c r="R200" s="295"/>
      <c r="S200" s="295"/>
      <c r="T200" s="29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7" t="s">
        <v>225</v>
      </c>
      <c r="AU200" s="297" t="s">
        <v>91</v>
      </c>
      <c r="AV200" s="14" t="s">
        <v>140</v>
      </c>
      <c r="AW200" s="14" t="s">
        <v>33</v>
      </c>
      <c r="AX200" s="14" t="s">
        <v>85</v>
      </c>
      <c r="AY200" s="297" t="s">
        <v>217</v>
      </c>
    </row>
    <row r="201" s="2" customFormat="1" ht="37.8" customHeight="1">
      <c r="A201" s="40"/>
      <c r="B201" s="41"/>
      <c r="C201" s="262" t="s">
        <v>289</v>
      </c>
      <c r="D201" s="262" t="s">
        <v>220</v>
      </c>
      <c r="E201" s="263" t="s">
        <v>290</v>
      </c>
      <c r="F201" s="264" t="s">
        <v>291</v>
      </c>
      <c r="G201" s="265" t="s">
        <v>245</v>
      </c>
      <c r="H201" s="266">
        <v>0.71899999999999997</v>
      </c>
      <c r="I201" s="267"/>
      <c r="J201" s="268">
        <f>ROUND(I201*H201,2)</f>
        <v>0</v>
      </c>
      <c r="K201" s="269"/>
      <c r="L201" s="43"/>
      <c r="M201" s="270" t="s">
        <v>1</v>
      </c>
      <c r="N201" s="271" t="s">
        <v>44</v>
      </c>
      <c r="O201" s="99"/>
      <c r="P201" s="272">
        <f>O201*H201</f>
        <v>0</v>
      </c>
      <c r="Q201" s="272">
        <v>0</v>
      </c>
      <c r="R201" s="272">
        <f>Q201*H201</f>
        <v>0</v>
      </c>
      <c r="S201" s="272">
        <v>2.2000000000000002</v>
      </c>
      <c r="T201" s="273">
        <f>S201*H201</f>
        <v>1.5818000000000001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4" t="s">
        <v>140</v>
      </c>
      <c r="AT201" s="274" t="s">
        <v>220</v>
      </c>
      <c r="AU201" s="274" t="s">
        <v>91</v>
      </c>
      <c r="AY201" s="17" t="s">
        <v>217</v>
      </c>
      <c r="BE201" s="159">
        <f>IF(N201="základná",J201,0)</f>
        <v>0</v>
      </c>
      <c r="BF201" s="159">
        <f>IF(N201="znížená",J201,0)</f>
        <v>0</v>
      </c>
      <c r="BG201" s="159">
        <f>IF(N201="zákl. prenesená",J201,0)</f>
        <v>0</v>
      </c>
      <c r="BH201" s="159">
        <f>IF(N201="zníž. prenesená",J201,0)</f>
        <v>0</v>
      </c>
      <c r="BI201" s="159">
        <f>IF(N201="nulová",J201,0)</f>
        <v>0</v>
      </c>
      <c r="BJ201" s="17" t="s">
        <v>91</v>
      </c>
      <c r="BK201" s="159">
        <f>ROUND(I201*H201,2)</f>
        <v>0</v>
      </c>
      <c r="BL201" s="17" t="s">
        <v>140</v>
      </c>
      <c r="BM201" s="274" t="s">
        <v>292</v>
      </c>
    </row>
    <row r="202" s="13" customFormat="1">
      <c r="A202" s="13"/>
      <c r="B202" s="275"/>
      <c r="C202" s="276"/>
      <c r="D202" s="277" t="s">
        <v>225</v>
      </c>
      <c r="E202" s="278" t="s">
        <v>1</v>
      </c>
      <c r="F202" s="279" t="s">
        <v>293</v>
      </c>
      <c r="G202" s="276"/>
      <c r="H202" s="280">
        <v>0.22500000000000001</v>
      </c>
      <c r="I202" s="281"/>
      <c r="J202" s="276"/>
      <c r="K202" s="276"/>
      <c r="L202" s="282"/>
      <c r="M202" s="283"/>
      <c r="N202" s="284"/>
      <c r="O202" s="284"/>
      <c r="P202" s="284"/>
      <c r="Q202" s="284"/>
      <c r="R202" s="284"/>
      <c r="S202" s="284"/>
      <c r="T202" s="28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86" t="s">
        <v>225</v>
      </c>
      <c r="AU202" s="286" t="s">
        <v>91</v>
      </c>
      <c r="AV202" s="13" t="s">
        <v>91</v>
      </c>
      <c r="AW202" s="13" t="s">
        <v>33</v>
      </c>
      <c r="AX202" s="13" t="s">
        <v>78</v>
      </c>
      <c r="AY202" s="286" t="s">
        <v>217</v>
      </c>
    </row>
    <row r="203" s="13" customFormat="1">
      <c r="A203" s="13"/>
      <c r="B203" s="275"/>
      <c r="C203" s="276"/>
      <c r="D203" s="277" t="s">
        <v>225</v>
      </c>
      <c r="E203" s="278" t="s">
        <v>1</v>
      </c>
      <c r="F203" s="279" t="s">
        <v>294</v>
      </c>
      <c r="G203" s="276"/>
      <c r="H203" s="280">
        <v>0.49399999999999999</v>
      </c>
      <c r="I203" s="281"/>
      <c r="J203" s="276"/>
      <c r="K203" s="276"/>
      <c r="L203" s="282"/>
      <c r="M203" s="283"/>
      <c r="N203" s="284"/>
      <c r="O203" s="284"/>
      <c r="P203" s="284"/>
      <c r="Q203" s="284"/>
      <c r="R203" s="284"/>
      <c r="S203" s="284"/>
      <c r="T203" s="2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6" t="s">
        <v>225</v>
      </c>
      <c r="AU203" s="286" t="s">
        <v>91</v>
      </c>
      <c r="AV203" s="13" t="s">
        <v>91</v>
      </c>
      <c r="AW203" s="13" t="s">
        <v>33</v>
      </c>
      <c r="AX203" s="13" t="s">
        <v>78</v>
      </c>
      <c r="AY203" s="286" t="s">
        <v>217</v>
      </c>
    </row>
    <row r="204" s="14" customFormat="1">
      <c r="A204" s="14"/>
      <c r="B204" s="287"/>
      <c r="C204" s="288"/>
      <c r="D204" s="277" t="s">
        <v>225</v>
      </c>
      <c r="E204" s="289" t="s">
        <v>130</v>
      </c>
      <c r="F204" s="290" t="s">
        <v>228</v>
      </c>
      <c r="G204" s="288"/>
      <c r="H204" s="291">
        <v>0.71899999999999997</v>
      </c>
      <c r="I204" s="292"/>
      <c r="J204" s="288"/>
      <c r="K204" s="288"/>
      <c r="L204" s="293"/>
      <c r="M204" s="294"/>
      <c r="N204" s="295"/>
      <c r="O204" s="295"/>
      <c r="P204" s="295"/>
      <c r="Q204" s="295"/>
      <c r="R204" s="295"/>
      <c r="S204" s="295"/>
      <c r="T204" s="2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7" t="s">
        <v>225</v>
      </c>
      <c r="AU204" s="297" t="s">
        <v>91</v>
      </c>
      <c r="AV204" s="14" t="s">
        <v>140</v>
      </c>
      <c r="AW204" s="14" t="s">
        <v>33</v>
      </c>
      <c r="AX204" s="14" t="s">
        <v>85</v>
      </c>
      <c r="AY204" s="297" t="s">
        <v>217</v>
      </c>
    </row>
    <row r="205" s="2" customFormat="1" ht="33" customHeight="1">
      <c r="A205" s="40"/>
      <c r="B205" s="41"/>
      <c r="C205" s="262" t="s">
        <v>257</v>
      </c>
      <c r="D205" s="262" t="s">
        <v>220</v>
      </c>
      <c r="E205" s="263" t="s">
        <v>295</v>
      </c>
      <c r="F205" s="264" t="s">
        <v>296</v>
      </c>
      <c r="G205" s="265" t="s">
        <v>223</v>
      </c>
      <c r="H205" s="266">
        <v>16.478000000000002</v>
      </c>
      <c r="I205" s="267"/>
      <c r="J205" s="268">
        <f>ROUND(I205*H205,2)</f>
        <v>0</v>
      </c>
      <c r="K205" s="269"/>
      <c r="L205" s="43"/>
      <c r="M205" s="270" t="s">
        <v>1</v>
      </c>
      <c r="N205" s="271" t="s">
        <v>44</v>
      </c>
      <c r="O205" s="99"/>
      <c r="P205" s="272">
        <f>O205*H205</f>
        <v>0</v>
      </c>
      <c r="Q205" s="272">
        <v>0</v>
      </c>
      <c r="R205" s="272">
        <f>Q205*H205</f>
        <v>0</v>
      </c>
      <c r="S205" s="272">
        <v>0.02</v>
      </c>
      <c r="T205" s="273">
        <f>S205*H205</f>
        <v>0.32956000000000002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74" t="s">
        <v>140</v>
      </c>
      <c r="AT205" s="274" t="s">
        <v>220</v>
      </c>
      <c r="AU205" s="274" t="s">
        <v>91</v>
      </c>
      <c r="AY205" s="17" t="s">
        <v>217</v>
      </c>
      <c r="BE205" s="159">
        <f>IF(N205="základná",J205,0)</f>
        <v>0</v>
      </c>
      <c r="BF205" s="159">
        <f>IF(N205="znížená",J205,0)</f>
        <v>0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7" t="s">
        <v>91</v>
      </c>
      <c r="BK205" s="159">
        <f>ROUND(I205*H205,2)</f>
        <v>0</v>
      </c>
      <c r="BL205" s="17" t="s">
        <v>140</v>
      </c>
      <c r="BM205" s="274" t="s">
        <v>297</v>
      </c>
    </row>
    <row r="206" s="13" customFormat="1">
      <c r="A206" s="13"/>
      <c r="B206" s="275"/>
      <c r="C206" s="276"/>
      <c r="D206" s="277" t="s">
        <v>225</v>
      </c>
      <c r="E206" s="278" t="s">
        <v>1</v>
      </c>
      <c r="F206" s="279" t="s">
        <v>298</v>
      </c>
      <c r="G206" s="276"/>
      <c r="H206" s="280">
        <v>4.194</v>
      </c>
      <c r="I206" s="281"/>
      <c r="J206" s="276"/>
      <c r="K206" s="276"/>
      <c r="L206" s="282"/>
      <c r="M206" s="283"/>
      <c r="N206" s="284"/>
      <c r="O206" s="284"/>
      <c r="P206" s="284"/>
      <c r="Q206" s="284"/>
      <c r="R206" s="284"/>
      <c r="S206" s="284"/>
      <c r="T206" s="2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6" t="s">
        <v>225</v>
      </c>
      <c r="AU206" s="286" t="s">
        <v>91</v>
      </c>
      <c r="AV206" s="13" t="s">
        <v>91</v>
      </c>
      <c r="AW206" s="13" t="s">
        <v>33</v>
      </c>
      <c r="AX206" s="13" t="s">
        <v>78</v>
      </c>
      <c r="AY206" s="286" t="s">
        <v>217</v>
      </c>
    </row>
    <row r="207" s="13" customFormat="1">
      <c r="A207" s="13"/>
      <c r="B207" s="275"/>
      <c r="C207" s="276"/>
      <c r="D207" s="277" t="s">
        <v>225</v>
      </c>
      <c r="E207" s="278" t="s">
        <v>1</v>
      </c>
      <c r="F207" s="279" t="s">
        <v>299</v>
      </c>
      <c r="G207" s="276"/>
      <c r="H207" s="280">
        <v>11.499000000000001</v>
      </c>
      <c r="I207" s="281"/>
      <c r="J207" s="276"/>
      <c r="K207" s="276"/>
      <c r="L207" s="282"/>
      <c r="M207" s="283"/>
      <c r="N207" s="284"/>
      <c r="O207" s="284"/>
      <c r="P207" s="284"/>
      <c r="Q207" s="284"/>
      <c r="R207" s="284"/>
      <c r="S207" s="284"/>
      <c r="T207" s="28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86" t="s">
        <v>225</v>
      </c>
      <c r="AU207" s="286" t="s">
        <v>91</v>
      </c>
      <c r="AV207" s="13" t="s">
        <v>91</v>
      </c>
      <c r="AW207" s="13" t="s">
        <v>33</v>
      </c>
      <c r="AX207" s="13" t="s">
        <v>78</v>
      </c>
      <c r="AY207" s="286" t="s">
        <v>217</v>
      </c>
    </row>
    <row r="208" s="15" customFormat="1">
      <c r="A208" s="15"/>
      <c r="B208" s="298"/>
      <c r="C208" s="299"/>
      <c r="D208" s="277" t="s">
        <v>225</v>
      </c>
      <c r="E208" s="300" t="s">
        <v>111</v>
      </c>
      <c r="F208" s="301" t="s">
        <v>300</v>
      </c>
      <c r="G208" s="299"/>
      <c r="H208" s="302">
        <v>15.693</v>
      </c>
      <c r="I208" s="303"/>
      <c r="J208" s="299"/>
      <c r="K208" s="299"/>
      <c r="L208" s="304"/>
      <c r="M208" s="305"/>
      <c r="N208" s="306"/>
      <c r="O208" s="306"/>
      <c r="P208" s="306"/>
      <c r="Q208" s="306"/>
      <c r="R208" s="306"/>
      <c r="S208" s="306"/>
      <c r="T208" s="30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308" t="s">
        <v>225</v>
      </c>
      <c r="AU208" s="308" t="s">
        <v>91</v>
      </c>
      <c r="AV208" s="15" t="s">
        <v>234</v>
      </c>
      <c r="AW208" s="15" t="s">
        <v>33</v>
      </c>
      <c r="AX208" s="15" t="s">
        <v>78</v>
      </c>
      <c r="AY208" s="308" t="s">
        <v>217</v>
      </c>
    </row>
    <row r="209" s="13" customFormat="1">
      <c r="A209" s="13"/>
      <c r="B209" s="275"/>
      <c r="C209" s="276"/>
      <c r="D209" s="277" t="s">
        <v>225</v>
      </c>
      <c r="E209" s="278" t="s">
        <v>1</v>
      </c>
      <c r="F209" s="279" t="s">
        <v>301</v>
      </c>
      <c r="G209" s="276"/>
      <c r="H209" s="280">
        <v>0.78500000000000003</v>
      </c>
      <c r="I209" s="281"/>
      <c r="J209" s="276"/>
      <c r="K209" s="276"/>
      <c r="L209" s="282"/>
      <c r="M209" s="283"/>
      <c r="N209" s="284"/>
      <c r="O209" s="284"/>
      <c r="P209" s="284"/>
      <c r="Q209" s="284"/>
      <c r="R209" s="284"/>
      <c r="S209" s="284"/>
      <c r="T209" s="28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6" t="s">
        <v>225</v>
      </c>
      <c r="AU209" s="286" t="s">
        <v>91</v>
      </c>
      <c r="AV209" s="13" t="s">
        <v>91</v>
      </c>
      <c r="AW209" s="13" t="s">
        <v>33</v>
      </c>
      <c r="AX209" s="13" t="s">
        <v>78</v>
      </c>
      <c r="AY209" s="286" t="s">
        <v>217</v>
      </c>
    </row>
    <row r="210" s="14" customFormat="1">
      <c r="A210" s="14"/>
      <c r="B210" s="287"/>
      <c r="C210" s="288"/>
      <c r="D210" s="277" t="s">
        <v>225</v>
      </c>
      <c r="E210" s="289" t="s">
        <v>113</v>
      </c>
      <c r="F210" s="290" t="s">
        <v>228</v>
      </c>
      <c r="G210" s="288"/>
      <c r="H210" s="291">
        <v>16.478000000000002</v>
      </c>
      <c r="I210" s="292"/>
      <c r="J210" s="288"/>
      <c r="K210" s="288"/>
      <c r="L210" s="293"/>
      <c r="M210" s="294"/>
      <c r="N210" s="295"/>
      <c r="O210" s="295"/>
      <c r="P210" s="295"/>
      <c r="Q210" s="295"/>
      <c r="R210" s="295"/>
      <c r="S210" s="295"/>
      <c r="T210" s="29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97" t="s">
        <v>225</v>
      </c>
      <c r="AU210" s="297" t="s">
        <v>91</v>
      </c>
      <c r="AV210" s="14" t="s">
        <v>140</v>
      </c>
      <c r="AW210" s="14" t="s">
        <v>33</v>
      </c>
      <c r="AX210" s="14" t="s">
        <v>85</v>
      </c>
      <c r="AY210" s="297" t="s">
        <v>217</v>
      </c>
    </row>
    <row r="211" s="2" customFormat="1" ht="24.15" customHeight="1">
      <c r="A211" s="40"/>
      <c r="B211" s="41"/>
      <c r="C211" s="262" t="s">
        <v>302</v>
      </c>
      <c r="D211" s="262" t="s">
        <v>220</v>
      </c>
      <c r="E211" s="263" t="s">
        <v>303</v>
      </c>
      <c r="F211" s="264" t="s">
        <v>304</v>
      </c>
      <c r="G211" s="265" t="s">
        <v>305</v>
      </c>
      <c r="H211" s="266">
        <v>4</v>
      </c>
      <c r="I211" s="267"/>
      <c r="J211" s="268">
        <f>ROUND(I211*H211,2)</f>
        <v>0</v>
      </c>
      <c r="K211" s="269"/>
      <c r="L211" s="43"/>
      <c r="M211" s="270" t="s">
        <v>1</v>
      </c>
      <c r="N211" s="271" t="s">
        <v>44</v>
      </c>
      <c r="O211" s="99"/>
      <c r="P211" s="272">
        <f>O211*H211</f>
        <v>0</v>
      </c>
      <c r="Q211" s="272">
        <v>0</v>
      </c>
      <c r="R211" s="272">
        <f>Q211*H211</f>
        <v>0</v>
      </c>
      <c r="S211" s="272">
        <v>0.024</v>
      </c>
      <c r="T211" s="273">
        <f>S211*H211</f>
        <v>0.096000000000000002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4" t="s">
        <v>140</v>
      </c>
      <c r="AT211" s="274" t="s">
        <v>220</v>
      </c>
      <c r="AU211" s="274" t="s">
        <v>91</v>
      </c>
      <c r="AY211" s="17" t="s">
        <v>217</v>
      </c>
      <c r="BE211" s="159">
        <f>IF(N211="základná",J211,0)</f>
        <v>0</v>
      </c>
      <c r="BF211" s="159">
        <f>IF(N211="znížená",J211,0)</f>
        <v>0</v>
      </c>
      <c r="BG211" s="159">
        <f>IF(N211="zákl. prenesená",J211,0)</f>
        <v>0</v>
      </c>
      <c r="BH211" s="159">
        <f>IF(N211="zníž. prenesená",J211,0)</f>
        <v>0</v>
      </c>
      <c r="BI211" s="159">
        <f>IF(N211="nulová",J211,0)</f>
        <v>0</v>
      </c>
      <c r="BJ211" s="17" t="s">
        <v>91</v>
      </c>
      <c r="BK211" s="159">
        <f>ROUND(I211*H211,2)</f>
        <v>0</v>
      </c>
      <c r="BL211" s="17" t="s">
        <v>140</v>
      </c>
      <c r="BM211" s="274" t="s">
        <v>306</v>
      </c>
    </row>
    <row r="212" s="13" customFormat="1">
      <c r="A212" s="13"/>
      <c r="B212" s="275"/>
      <c r="C212" s="276"/>
      <c r="D212" s="277" t="s">
        <v>225</v>
      </c>
      <c r="E212" s="278" t="s">
        <v>1</v>
      </c>
      <c r="F212" s="279" t="s">
        <v>307</v>
      </c>
      <c r="G212" s="276"/>
      <c r="H212" s="280">
        <v>2</v>
      </c>
      <c r="I212" s="281"/>
      <c r="J212" s="276"/>
      <c r="K212" s="276"/>
      <c r="L212" s="282"/>
      <c r="M212" s="283"/>
      <c r="N212" s="284"/>
      <c r="O212" s="284"/>
      <c r="P212" s="284"/>
      <c r="Q212" s="284"/>
      <c r="R212" s="284"/>
      <c r="S212" s="284"/>
      <c r="T212" s="28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86" t="s">
        <v>225</v>
      </c>
      <c r="AU212" s="286" t="s">
        <v>91</v>
      </c>
      <c r="AV212" s="13" t="s">
        <v>91</v>
      </c>
      <c r="AW212" s="13" t="s">
        <v>33</v>
      </c>
      <c r="AX212" s="13" t="s">
        <v>78</v>
      </c>
      <c r="AY212" s="286" t="s">
        <v>217</v>
      </c>
    </row>
    <row r="213" s="13" customFormat="1">
      <c r="A213" s="13"/>
      <c r="B213" s="275"/>
      <c r="C213" s="276"/>
      <c r="D213" s="277" t="s">
        <v>225</v>
      </c>
      <c r="E213" s="278" t="s">
        <v>1</v>
      </c>
      <c r="F213" s="279" t="s">
        <v>308</v>
      </c>
      <c r="G213" s="276"/>
      <c r="H213" s="280">
        <v>2</v>
      </c>
      <c r="I213" s="281"/>
      <c r="J213" s="276"/>
      <c r="K213" s="276"/>
      <c r="L213" s="282"/>
      <c r="M213" s="283"/>
      <c r="N213" s="284"/>
      <c r="O213" s="284"/>
      <c r="P213" s="284"/>
      <c r="Q213" s="284"/>
      <c r="R213" s="284"/>
      <c r="S213" s="284"/>
      <c r="T213" s="28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86" t="s">
        <v>225</v>
      </c>
      <c r="AU213" s="286" t="s">
        <v>91</v>
      </c>
      <c r="AV213" s="13" t="s">
        <v>91</v>
      </c>
      <c r="AW213" s="13" t="s">
        <v>33</v>
      </c>
      <c r="AX213" s="13" t="s">
        <v>78</v>
      </c>
      <c r="AY213" s="286" t="s">
        <v>217</v>
      </c>
    </row>
    <row r="214" s="14" customFormat="1">
      <c r="A214" s="14"/>
      <c r="B214" s="287"/>
      <c r="C214" s="288"/>
      <c r="D214" s="277" t="s">
        <v>225</v>
      </c>
      <c r="E214" s="289" t="s">
        <v>1</v>
      </c>
      <c r="F214" s="290" t="s">
        <v>228</v>
      </c>
      <c r="G214" s="288"/>
      <c r="H214" s="291">
        <v>4</v>
      </c>
      <c r="I214" s="292"/>
      <c r="J214" s="288"/>
      <c r="K214" s="288"/>
      <c r="L214" s="293"/>
      <c r="M214" s="294"/>
      <c r="N214" s="295"/>
      <c r="O214" s="295"/>
      <c r="P214" s="295"/>
      <c r="Q214" s="295"/>
      <c r="R214" s="295"/>
      <c r="S214" s="295"/>
      <c r="T214" s="29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97" t="s">
        <v>225</v>
      </c>
      <c r="AU214" s="297" t="s">
        <v>91</v>
      </c>
      <c r="AV214" s="14" t="s">
        <v>140</v>
      </c>
      <c r="AW214" s="14" t="s">
        <v>33</v>
      </c>
      <c r="AX214" s="14" t="s">
        <v>85</v>
      </c>
      <c r="AY214" s="297" t="s">
        <v>217</v>
      </c>
    </row>
    <row r="215" s="2" customFormat="1" ht="24.15" customHeight="1">
      <c r="A215" s="40"/>
      <c r="B215" s="41"/>
      <c r="C215" s="262" t="s">
        <v>309</v>
      </c>
      <c r="D215" s="262" t="s">
        <v>220</v>
      </c>
      <c r="E215" s="263" t="s">
        <v>310</v>
      </c>
      <c r="F215" s="264" t="s">
        <v>311</v>
      </c>
      <c r="G215" s="265" t="s">
        <v>305</v>
      </c>
      <c r="H215" s="266">
        <v>2</v>
      </c>
      <c r="I215" s="267"/>
      <c r="J215" s="268">
        <f>ROUND(I215*H215,2)</f>
        <v>0</v>
      </c>
      <c r="K215" s="269"/>
      <c r="L215" s="43"/>
      <c r="M215" s="270" t="s">
        <v>1</v>
      </c>
      <c r="N215" s="271" t="s">
        <v>44</v>
      </c>
      <c r="O215" s="99"/>
      <c r="P215" s="272">
        <f>O215*H215</f>
        <v>0</v>
      </c>
      <c r="Q215" s="272">
        <v>0</v>
      </c>
      <c r="R215" s="272">
        <f>Q215*H215</f>
        <v>0</v>
      </c>
      <c r="S215" s="272">
        <v>0.014999999999999999</v>
      </c>
      <c r="T215" s="273">
        <f>S215*H215</f>
        <v>0.029999999999999999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74" t="s">
        <v>140</v>
      </c>
      <c r="AT215" s="274" t="s">
        <v>220</v>
      </c>
      <c r="AU215" s="274" t="s">
        <v>91</v>
      </c>
      <c r="AY215" s="17" t="s">
        <v>217</v>
      </c>
      <c r="BE215" s="159">
        <f>IF(N215="základná",J215,0)</f>
        <v>0</v>
      </c>
      <c r="BF215" s="159">
        <f>IF(N215="znížená",J215,0)</f>
        <v>0</v>
      </c>
      <c r="BG215" s="159">
        <f>IF(N215="zákl. prenesená",J215,0)</f>
        <v>0</v>
      </c>
      <c r="BH215" s="159">
        <f>IF(N215="zníž. prenesená",J215,0)</f>
        <v>0</v>
      </c>
      <c r="BI215" s="159">
        <f>IF(N215="nulová",J215,0)</f>
        <v>0</v>
      </c>
      <c r="BJ215" s="17" t="s">
        <v>91</v>
      </c>
      <c r="BK215" s="159">
        <f>ROUND(I215*H215,2)</f>
        <v>0</v>
      </c>
      <c r="BL215" s="17" t="s">
        <v>140</v>
      </c>
      <c r="BM215" s="274" t="s">
        <v>312</v>
      </c>
    </row>
    <row r="216" s="13" customFormat="1">
      <c r="A216" s="13"/>
      <c r="B216" s="275"/>
      <c r="C216" s="276"/>
      <c r="D216" s="277" t="s">
        <v>225</v>
      </c>
      <c r="E216" s="278" t="s">
        <v>1</v>
      </c>
      <c r="F216" s="279" t="s">
        <v>313</v>
      </c>
      <c r="G216" s="276"/>
      <c r="H216" s="280">
        <v>2</v>
      </c>
      <c r="I216" s="281"/>
      <c r="J216" s="276"/>
      <c r="K216" s="276"/>
      <c r="L216" s="282"/>
      <c r="M216" s="283"/>
      <c r="N216" s="284"/>
      <c r="O216" s="284"/>
      <c r="P216" s="284"/>
      <c r="Q216" s="284"/>
      <c r="R216" s="284"/>
      <c r="S216" s="284"/>
      <c r="T216" s="28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6" t="s">
        <v>225</v>
      </c>
      <c r="AU216" s="286" t="s">
        <v>91</v>
      </c>
      <c r="AV216" s="13" t="s">
        <v>91</v>
      </c>
      <c r="AW216" s="13" t="s">
        <v>33</v>
      </c>
      <c r="AX216" s="13" t="s">
        <v>78</v>
      </c>
      <c r="AY216" s="286" t="s">
        <v>217</v>
      </c>
    </row>
    <row r="217" s="14" customFormat="1">
      <c r="A217" s="14"/>
      <c r="B217" s="287"/>
      <c r="C217" s="288"/>
      <c r="D217" s="277" t="s">
        <v>225</v>
      </c>
      <c r="E217" s="289" t="s">
        <v>1</v>
      </c>
      <c r="F217" s="290" t="s">
        <v>228</v>
      </c>
      <c r="G217" s="288"/>
      <c r="H217" s="291">
        <v>2</v>
      </c>
      <c r="I217" s="292"/>
      <c r="J217" s="288"/>
      <c r="K217" s="288"/>
      <c r="L217" s="293"/>
      <c r="M217" s="294"/>
      <c r="N217" s="295"/>
      <c r="O217" s="295"/>
      <c r="P217" s="295"/>
      <c r="Q217" s="295"/>
      <c r="R217" s="295"/>
      <c r="S217" s="295"/>
      <c r="T217" s="29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97" t="s">
        <v>225</v>
      </c>
      <c r="AU217" s="297" t="s">
        <v>91</v>
      </c>
      <c r="AV217" s="14" t="s">
        <v>140</v>
      </c>
      <c r="AW217" s="14" t="s">
        <v>33</v>
      </c>
      <c r="AX217" s="14" t="s">
        <v>85</v>
      </c>
      <c r="AY217" s="297" t="s">
        <v>217</v>
      </c>
    </row>
    <row r="218" s="2" customFormat="1" ht="24.15" customHeight="1">
      <c r="A218" s="40"/>
      <c r="B218" s="41"/>
      <c r="C218" s="262" t="s">
        <v>314</v>
      </c>
      <c r="D218" s="262" t="s">
        <v>220</v>
      </c>
      <c r="E218" s="263" t="s">
        <v>315</v>
      </c>
      <c r="F218" s="264" t="s">
        <v>316</v>
      </c>
      <c r="G218" s="265" t="s">
        <v>223</v>
      </c>
      <c r="H218" s="266">
        <v>1.1339999999999999</v>
      </c>
      <c r="I218" s="267"/>
      <c r="J218" s="268">
        <f>ROUND(I218*H218,2)</f>
        <v>0</v>
      </c>
      <c r="K218" s="269"/>
      <c r="L218" s="43"/>
      <c r="M218" s="270" t="s">
        <v>1</v>
      </c>
      <c r="N218" s="271" t="s">
        <v>44</v>
      </c>
      <c r="O218" s="99"/>
      <c r="P218" s="272">
        <f>O218*H218</f>
        <v>0</v>
      </c>
      <c r="Q218" s="272">
        <v>0</v>
      </c>
      <c r="R218" s="272">
        <f>Q218*H218</f>
        <v>0</v>
      </c>
      <c r="S218" s="272">
        <v>0.041000000000000002</v>
      </c>
      <c r="T218" s="273">
        <f>S218*H218</f>
        <v>0.046494000000000001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4" t="s">
        <v>140</v>
      </c>
      <c r="AT218" s="274" t="s">
        <v>220</v>
      </c>
      <c r="AU218" s="274" t="s">
        <v>91</v>
      </c>
      <c r="AY218" s="17" t="s">
        <v>217</v>
      </c>
      <c r="BE218" s="159">
        <f>IF(N218="základná",J218,0)</f>
        <v>0</v>
      </c>
      <c r="BF218" s="159">
        <f>IF(N218="znížená",J218,0)</f>
        <v>0</v>
      </c>
      <c r="BG218" s="159">
        <f>IF(N218="zákl. prenesená",J218,0)</f>
        <v>0</v>
      </c>
      <c r="BH218" s="159">
        <f>IF(N218="zníž. prenesená",J218,0)</f>
        <v>0</v>
      </c>
      <c r="BI218" s="159">
        <f>IF(N218="nulová",J218,0)</f>
        <v>0</v>
      </c>
      <c r="BJ218" s="17" t="s">
        <v>91</v>
      </c>
      <c r="BK218" s="159">
        <f>ROUND(I218*H218,2)</f>
        <v>0</v>
      </c>
      <c r="BL218" s="17" t="s">
        <v>140</v>
      </c>
      <c r="BM218" s="274" t="s">
        <v>317</v>
      </c>
    </row>
    <row r="219" s="13" customFormat="1">
      <c r="A219" s="13"/>
      <c r="B219" s="275"/>
      <c r="C219" s="276"/>
      <c r="D219" s="277" t="s">
        <v>225</v>
      </c>
      <c r="E219" s="278" t="s">
        <v>1</v>
      </c>
      <c r="F219" s="279" t="s">
        <v>318</v>
      </c>
      <c r="G219" s="276"/>
      <c r="H219" s="280">
        <v>1.1339999999999999</v>
      </c>
      <c r="I219" s="281"/>
      <c r="J219" s="276"/>
      <c r="K219" s="276"/>
      <c r="L219" s="282"/>
      <c r="M219" s="283"/>
      <c r="N219" s="284"/>
      <c r="O219" s="284"/>
      <c r="P219" s="284"/>
      <c r="Q219" s="284"/>
      <c r="R219" s="284"/>
      <c r="S219" s="284"/>
      <c r="T219" s="28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6" t="s">
        <v>225</v>
      </c>
      <c r="AU219" s="286" t="s">
        <v>91</v>
      </c>
      <c r="AV219" s="13" t="s">
        <v>91</v>
      </c>
      <c r="AW219" s="13" t="s">
        <v>33</v>
      </c>
      <c r="AX219" s="13" t="s">
        <v>78</v>
      </c>
      <c r="AY219" s="286" t="s">
        <v>217</v>
      </c>
    </row>
    <row r="220" s="14" customFormat="1">
      <c r="A220" s="14"/>
      <c r="B220" s="287"/>
      <c r="C220" s="288"/>
      <c r="D220" s="277" t="s">
        <v>225</v>
      </c>
      <c r="E220" s="289" t="s">
        <v>149</v>
      </c>
      <c r="F220" s="290" t="s">
        <v>228</v>
      </c>
      <c r="G220" s="288"/>
      <c r="H220" s="291">
        <v>1.1339999999999999</v>
      </c>
      <c r="I220" s="292"/>
      <c r="J220" s="288"/>
      <c r="K220" s="288"/>
      <c r="L220" s="293"/>
      <c r="M220" s="294"/>
      <c r="N220" s="295"/>
      <c r="O220" s="295"/>
      <c r="P220" s="295"/>
      <c r="Q220" s="295"/>
      <c r="R220" s="295"/>
      <c r="S220" s="295"/>
      <c r="T220" s="29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97" t="s">
        <v>225</v>
      </c>
      <c r="AU220" s="297" t="s">
        <v>91</v>
      </c>
      <c r="AV220" s="14" t="s">
        <v>140</v>
      </c>
      <c r="AW220" s="14" t="s">
        <v>33</v>
      </c>
      <c r="AX220" s="14" t="s">
        <v>85</v>
      </c>
      <c r="AY220" s="297" t="s">
        <v>217</v>
      </c>
    </row>
    <row r="221" s="2" customFormat="1" ht="24.15" customHeight="1">
      <c r="A221" s="40"/>
      <c r="B221" s="41"/>
      <c r="C221" s="262" t="s">
        <v>268</v>
      </c>
      <c r="D221" s="262" t="s">
        <v>220</v>
      </c>
      <c r="E221" s="263" t="s">
        <v>319</v>
      </c>
      <c r="F221" s="264" t="s">
        <v>320</v>
      </c>
      <c r="G221" s="265" t="s">
        <v>223</v>
      </c>
      <c r="H221" s="266">
        <v>2.8279999999999998</v>
      </c>
      <c r="I221" s="267"/>
      <c r="J221" s="268">
        <f>ROUND(I221*H221,2)</f>
        <v>0</v>
      </c>
      <c r="K221" s="269"/>
      <c r="L221" s="43"/>
      <c r="M221" s="270" t="s">
        <v>1</v>
      </c>
      <c r="N221" s="271" t="s">
        <v>44</v>
      </c>
      <c r="O221" s="99"/>
      <c r="P221" s="272">
        <f>O221*H221</f>
        <v>0</v>
      </c>
      <c r="Q221" s="272">
        <v>0</v>
      </c>
      <c r="R221" s="272">
        <f>Q221*H221</f>
        <v>0</v>
      </c>
      <c r="S221" s="272">
        <v>0.075999999999999998</v>
      </c>
      <c r="T221" s="273">
        <f>S221*H221</f>
        <v>0.21492799999999998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74" t="s">
        <v>140</v>
      </c>
      <c r="AT221" s="274" t="s">
        <v>220</v>
      </c>
      <c r="AU221" s="274" t="s">
        <v>91</v>
      </c>
      <c r="AY221" s="17" t="s">
        <v>217</v>
      </c>
      <c r="BE221" s="159">
        <f>IF(N221="základná",J221,0)</f>
        <v>0</v>
      </c>
      <c r="BF221" s="159">
        <f>IF(N221="znížená",J221,0)</f>
        <v>0</v>
      </c>
      <c r="BG221" s="159">
        <f>IF(N221="zákl. prenesená",J221,0)</f>
        <v>0</v>
      </c>
      <c r="BH221" s="159">
        <f>IF(N221="zníž. prenesená",J221,0)</f>
        <v>0</v>
      </c>
      <c r="BI221" s="159">
        <f>IF(N221="nulová",J221,0)</f>
        <v>0</v>
      </c>
      <c r="BJ221" s="17" t="s">
        <v>91</v>
      </c>
      <c r="BK221" s="159">
        <f>ROUND(I221*H221,2)</f>
        <v>0</v>
      </c>
      <c r="BL221" s="17" t="s">
        <v>140</v>
      </c>
      <c r="BM221" s="274" t="s">
        <v>321</v>
      </c>
    </row>
    <row r="222" s="13" customFormat="1">
      <c r="A222" s="13"/>
      <c r="B222" s="275"/>
      <c r="C222" s="276"/>
      <c r="D222" s="277" t="s">
        <v>225</v>
      </c>
      <c r="E222" s="278" t="s">
        <v>1</v>
      </c>
      <c r="F222" s="279" t="s">
        <v>322</v>
      </c>
      <c r="G222" s="276"/>
      <c r="H222" s="280">
        <v>2.8279999999999998</v>
      </c>
      <c r="I222" s="281"/>
      <c r="J222" s="276"/>
      <c r="K222" s="276"/>
      <c r="L222" s="282"/>
      <c r="M222" s="283"/>
      <c r="N222" s="284"/>
      <c r="O222" s="284"/>
      <c r="P222" s="284"/>
      <c r="Q222" s="284"/>
      <c r="R222" s="284"/>
      <c r="S222" s="284"/>
      <c r="T222" s="28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6" t="s">
        <v>225</v>
      </c>
      <c r="AU222" s="286" t="s">
        <v>91</v>
      </c>
      <c r="AV222" s="13" t="s">
        <v>91</v>
      </c>
      <c r="AW222" s="13" t="s">
        <v>33</v>
      </c>
      <c r="AX222" s="13" t="s">
        <v>78</v>
      </c>
      <c r="AY222" s="286" t="s">
        <v>217</v>
      </c>
    </row>
    <row r="223" s="14" customFormat="1">
      <c r="A223" s="14"/>
      <c r="B223" s="287"/>
      <c r="C223" s="288"/>
      <c r="D223" s="277" t="s">
        <v>225</v>
      </c>
      <c r="E223" s="289" t="s">
        <v>1</v>
      </c>
      <c r="F223" s="290" t="s">
        <v>228</v>
      </c>
      <c r="G223" s="288"/>
      <c r="H223" s="291">
        <v>2.8279999999999998</v>
      </c>
      <c r="I223" s="292"/>
      <c r="J223" s="288"/>
      <c r="K223" s="288"/>
      <c r="L223" s="293"/>
      <c r="M223" s="294"/>
      <c r="N223" s="295"/>
      <c r="O223" s="295"/>
      <c r="P223" s="295"/>
      <c r="Q223" s="295"/>
      <c r="R223" s="295"/>
      <c r="S223" s="295"/>
      <c r="T223" s="29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97" t="s">
        <v>225</v>
      </c>
      <c r="AU223" s="297" t="s">
        <v>91</v>
      </c>
      <c r="AV223" s="14" t="s">
        <v>140</v>
      </c>
      <c r="AW223" s="14" t="s">
        <v>33</v>
      </c>
      <c r="AX223" s="14" t="s">
        <v>85</v>
      </c>
      <c r="AY223" s="297" t="s">
        <v>217</v>
      </c>
    </row>
    <row r="224" s="2" customFormat="1" ht="33" customHeight="1">
      <c r="A224" s="40"/>
      <c r="B224" s="41"/>
      <c r="C224" s="262" t="s">
        <v>323</v>
      </c>
      <c r="D224" s="262" t="s">
        <v>220</v>
      </c>
      <c r="E224" s="263" t="s">
        <v>324</v>
      </c>
      <c r="F224" s="264" t="s">
        <v>325</v>
      </c>
      <c r="G224" s="265" t="s">
        <v>223</v>
      </c>
      <c r="H224" s="266">
        <v>24.75</v>
      </c>
      <c r="I224" s="267"/>
      <c r="J224" s="268">
        <f>ROUND(I224*H224,2)</f>
        <v>0</v>
      </c>
      <c r="K224" s="269"/>
      <c r="L224" s="43"/>
      <c r="M224" s="270" t="s">
        <v>1</v>
      </c>
      <c r="N224" s="271" t="s">
        <v>44</v>
      </c>
      <c r="O224" s="99"/>
      <c r="P224" s="272">
        <f>O224*H224</f>
        <v>0</v>
      </c>
      <c r="Q224" s="272">
        <v>0</v>
      </c>
      <c r="R224" s="272">
        <f>Q224*H224</f>
        <v>0</v>
      </c>
      <c r="S224" s="272">
        <v>0.0040000000000000001</v>
      </c>
      <c r="T224" s="273">
        <f>S224*H224</f>
        <v>0.099000000000000005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74" t="s">
        <v>140</v>
      </c>
      <c r="AT224" s="274" t="s">
        <v>220</v>
      </c>
      <c r="AU224" s="274" t="s">
        <v>91</v>
      </c>
      <c r="AY224" s="17" t="s">
        <v>217</v>
      </c>
      <c r="BE224" s="159">
        <f>IF(N224="základná",J224,0)</f>
        <v>0</v>
      </c>
      <c r="BF224" s="159">
        <f>IF(N224="znížená",J224,0)</f>
        <v>0</v>
      </c>
      <c r="BG224" s="159">
        <f>IF(N224="zákl. prenesená",J224,0)</f>
        <v>0</v>
      </c>
      <c r="BH224" s="159">
        <f>IF(N224="zníž. prenesená",J224,0)</f>
        <v>0</v>
      </c>
      <c r="BI224" s="159">
        <f>IF(N224="nulová",J224,0)</f>
        <v>0</v>
      </c>
      <c r="BJ224" s="17" t="s">
        <v>91</v>
      </c>
      <c r="BK224" s="159">
        <f>ROUND(I224*H224,2)</f>
        <v>0</v>
      </c>
      <c r="BL224" s="17" t="s">
        <v>140</v>
      </c>
      <c r="BM224" s="274" t="s">
        <v>326</v>
      </c>
    </row>
    <row r="225" s="13" customFormat="1">
      <c r="A225" s="13"/>
      <c r="B225" s="275"/>
      <c r="C225" s="276"/>
      <c r="D225" s="277" t="s">
        <v>225</v>
      </c>
      <c r="E225" s="278" t="s">
        <v>1</v>
      </c>
      <c r="F225" s="279" t="s">
        <v>327</v>
      </c>
      <c r="G225" s="276"/>
      <c r="H225" s="280">
        <v>9.4710000000000001</v>
      </c>
      <c r="I225" s="281"/>
      <c r="J225" s="276"/>
      <c r="K225" s="276"/>
      <c r="L225" s="282"/>
      <c r="M225" s="283"/>
      <c r="N225" s="284"/>
      <c r="O225" s="284"/>
      <c r="P225" s="284"/>
      <c r="Q225" s="284"/>
      <c r="R225" s="284"/>
      <c r="S225" s="284"/>
      <c r="T225" s="28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86" t="s">
        <v>225</v>
      </c>
      <c r="AU225" s="286" t="s">
        <v>91</v>
      </c>
      <c r="AV225" s="13" t="s">
        <v>91</v>
      </c>
      <c r="AW225" s="13" t="s">
        <v>33</v>
      </c>
      <c r="AX225" s="13" t="s">
        <v>78</v>
      </c>
      <c r="AY225" s="286" t="s">
        <v>217</v>
      </c>
    </row>
    <row r="226" s="13" customFormat="1">
      <c r="A226" s="13"/>
      <c r="B226" s="275"/>
      <c r="C226" s="276"/>
      <c r="D226" s="277" t="s">
        <v>225</v>
      </c>
      <c r="E226" s="278" t="s">
        <v>1</v>
      </c>
      <c r="F226" s="279" t="s">
        <v>328</v>
      </c>
      <c r="G226" s="276"/>
      <c r="H226" s="280">
        <v>14.1</v>
      </c>
      <c r="I226" s="281"/>
      <c r="J226" s="276"/>
      <c r="K226" s="276"/>
      <c r="L226" s="282"/>
      <c r="M226" s="283"/>
      <c r="N226" s="284"/>
      <c r="O226" s="284"/>
      <c r="P226" s="284"/>
      <c r="Q226" s="284"/>
      <c r="R226" s="284"/>
      <c r="S226" s="284"/>
      <c r="T226" s="28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86" t="s">
        <v>225</v>
      </c>
      <c r="AU226" s="286" t="s">
        <v>91</v>
      </c>
      <c r="AV226" s="13" t="s">
        <v>91</v>
      </c>
      <c r="AW226" s="13" t="s">
        <v>33</v>
      </c>
      <c r="AX226" s="13" t="s">
        <v>78</v>
      </c>
      <c r="AY226" s="286" t="s">
        <v>217</v>
      </c>
    </row>
    <row r="227" s="15" customFormat="1">
      <c r="A227" s="15"/>
      <c r="B227" s="298"/>
      <c r="C227" s="299"/>
      <c r="D227" s="277" t="s">
        <v>225</v>
      </c>
      <c r="E227" s="300" t="s">
        <v>154</v>
      </c>
      <c r="F227" s="301" t="s">
        <v>300</v>
      </c>
      <c r="G227" s="299"/>
      <c r="H227" s="302">
        <v>23.571000000000002</v>
      </c>
      <c r="I227" s="303"/>
      <c r="J227" s="299"/>
      <c r="K227" s="299"/>
      <c r="L227" s="304"/>
      <c r="M227" s="305"/>
      <c r="N227" s="306"/>
      <c r="O227" s="306"/>
      <c r="P227" s="306"/>
      <c r="Q227" s="306"/>
      <c r="R227" s="306"/>
      <c r="S227" s="306"/>
      <c r="T227" s="30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308" t="s">
        <v>225</v>
      </c>
      <c r="AU227" s="308" t="s">
        <v>91</v>
      </c>
      <c r="AV227" s="15" t="s">
        <v>234</v>
      </c>
      <c r="AW227" s="15" t="s">
        <v>33</v>
      </c>
      <c r="AX227" s="15" t="s">
        <v>78</v>
      </c>
      <c r="AY227" s="308" t="s">
        <v>217</v>
      </c>
    </row>
    <row r="228" s="13" customFormat="1">
      <c r="A228" s="13"/>
      <c r="B228" s="275"/>
      <c r="C228" s="276"/>
      <c r="D228" s="277" t="s">
        <v>225</v>
      </c>
      <c r="E228" s="278" t="s">
        <v>1</v>
      </c>
      <c r="F228" s="279" t="s">
        <v>329</v>
      </c>
      <c r="G228" s="276"/>
      <c r="H228" s="280">
        <v>1.1790000000000001</v>
      </c>
      <c r="I228" s="281"/>
      <c r="J228" s="276"/>
      <c r="K228" s="276"/>
      <c r="L228" s="282"/>
      <c r="M228" s="283"/>
      <c r="N228" s="284"/>
      <c r="O228" s="284"/>
      <c r="P228" s="284"/>
      <c r="Q228" s="284"/>
      <c r="R228" s="284"/>
      <c r="S228" s="284"/>
      <c r="T228" s="28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86" t="s">
        <v>225</v>
      </c>
      <c r="AU228" s="286" t="s">
        <v>91</v>
      </c>
      <c r="AV228" s="13" t="s">
        <v>91</v>
      </c>
      <c r="AW228" s="13" t="s">
        <v>33</v>
      </c>
      <c r="AX228" s="13" t="s">
        <v>78</v>
      </c>
      <c r="AY228" s="286" t="s">
        <v>217</v>
      </c>
    </row>
    <row r="229" s="14" customFormat="1">
      <c r="A229" s="14"/>
      <c r="B229" s="287"/>
      <c r="C229" s="288"/>
      <c r="D229" s="277" t="s">
        <v>225</v>
      </c>
      <c r="E229" s="289" t="s">
        <v>122</v>
      </c>
      <c r="F229" s="290" t="s">
        <v>228</v>
      </c>
      <c r="G229" s="288"/>
      <c r="H229" s="291">
        <v>24.75</v>
      </c>
      <c r="I229" s="292"/>
      <c r="J229" s="288"/>
      <c r="K229" s="288"/>
      <c r="L229" s="293"/>
      <c r="M229" s="294"/>
      <c r="N229" s="295"/>
      <c r="O229" s="295"/>
      <c r="P229" s="295"/>
      <c r="Q229" s="295"/>
      <c r="R229" s="295"/>
      <c r="S229" s="295"/>
      <c r="T229" s="29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97" t="s">
        <v>225</v>
      </c>
      <c r="AU229" s="297" t="s">
        <v>91</v>
      </c>
      <c r="AV229" s="14" t="s">
        <v>140</v>
      </c>
      <c r="AW229" s="14" t="s">
        <v>33</v>
      </c>
      <c r="AX229" s="14" t="s">
        <v>85</v>
      </c>
      <c r="AY229" s="297" t="s">
        <v>217</v>
      </c>
    </row>
    <row r="230" s="2" customFormat="1" ht="37.8" customHeight="1">
      <c r="A230" s="40"/>
      <c r="B230" s="41"/>
      <c r="C230" s="262" t="s">
        <v>330</v>
      </c>
      <c r="D230" s="262" t="s">
        <v>220</v>
      </c>
      <c r="E230" s="263" t="s">
        <v>331</v>
      </c>
      <c r="F230" s="264" t="s">
        <v>332</v>
      </c>
      <c r="G230" s="265" t="s">
        <v>223</v>
      </c>
      <c r="H230" s="266">
        <v>43.262</v>
      </c>
      <c r="I230" s="267"/>
      <c r="J230" s="268">
        <f>ROUND(I230*H230,2)</f>
        <v>0</v>
      </c>
      <c r="K230" s="269"/>
      <c r="L230" s="43"/>
      <c r="M230" s="270" t="s">
        <v>1</v>
      </c>
      <c r="N230" s="271" t="s">
        <v>44</v>
      </c>
      <c r="O230" s="99"/>
      <c r="P230" s="272">
        <f>O230*H230</f>
        <v>0</v>
      </c>
      <c r="Q230" s="272">
        <v>0</v>
      </c>
      <c r="R230" s="272">
        <f>Q230*H230</f>
        <v>0</v>
      </c>
      <c r="S230" s="272">
        <v>0.068000000000000005</v>
      </c>
      <c r="T230" s="273">
        <f>S230*H230</f>
        <v>2.9418160000000002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74" t="s">
        <v>140</v>
      </c>
      <c r="AT230" s="274" t="s">
        <v>220</v>
      </c>
      <c r="AU230" s="274" t="s">
        <v>91</v>
      </c>
      <c r="AY230" s="17" t="s">
        <v>217</v>
      </c>
      <c r="BE230" s="159">
        <f>IF(N230="základná",J230,0)</f>
        <v>0</v>
      </c>
      <c r="BF230" s="159">
        <f>IF(N230="znížená",J230,0)</f>
        <v>0</v>
      </c>
      <c r="BG230" s="159">
        <f>IF(N230="zákl. prenesená",J230,0)</f>
        <v>0</v>
      </c>
      <c r="BH230" s="159">
        <f>IF(N230="zníž. prenesená",J230,0)</f>
        <v>0</v>
      </c>
      <c r="BI230" s="159">
        <f>IF(N230="nulová",J230,0)</f>
        <v>0</v>
      </c>
      <c r="BJ230" s="17" t="s">
        <v>91</v>
      </c>
      <c r="BK230" s="159">
        <f>ROUND(I230*H230,2)</f>
        <v>0</v>
      </c>
      <c r="BL230" s="17" t="s">
        <v>140</v>
      </c>
      <c r="BM230" s="274" t="s">
        <v>333</v>
      </c>
    </row>
    <row r="231" s="13" customFormat="1">
      <c r="A231" s="13"/>
      <c r="B231" s="275"/>
      <c r="C231" s="276"/>
      <c r="D231" s="277" t="s">
        <v>225</v>
      </c>
      <c r="E231" s="278" t="s">
        <v>1</v>
      </c>
      <c r="F231" s="279" t="s">
        <v>334</v>
      </c>
      <c r="G231" s="276"/>
      <c r="H231" s="280">
        <v>13.584</v>
      </c>
      <c r="I231" s="281"/>
      <c r="J231" s="276"/>
      <c r="K231" s="276"/>
      <c r="L231" s="282"/>
      <c r="M231" s="283"/>
      <c r="N231" s="284"/>
      <c r="O231" s="284"/>
      <c r="P231" s="284"/>
      <c r="Q231" s="284"/>
      <c r="R231" s="284"/>
      <c r="S231" s="284"/>
      <c r="T231" s="28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86" t="s">
        <v>225</v>
      </c>
      <c r="AU231" s="286" t="s">
        <v>91</v>
      </c>
      <c r="AV231" s="13" t="s">
        <v>91</v>
      </c>
      <c r="AW231" s="13" t="s">
        <v>33</v>
      </c>
      <c r="AX231" s="13" t="s">
        <v>78</v>
      </c>
      <c r="AY231" s="286" t="s">
        <v>217</v>
      </c>
    </row>
    <row r="232" s="13" customFormat="1">
      <c r="A232" s="13"/>
      <c r="B232" s="275"/>
      <c r="C232" s="276"/>
      <c r="D232" s="277" t="s">
        <v>225</v>
      </c>
      <c r="E232" s="278" t="s">
        <v>1</v>
      </c>
      <c r="F232" s="279" t="s">
        <v>335</v>
      </c>
      <c r="G232" s="276"/>
      <c r="H232" s="280">
        <v>27.617999999999999</v>
      </c>
      <c r="I232" s="281"/>
      <c r="J232" s="276"/>
      <c r="K232" s="276"/>
      <c r="L232" s="282"/>
      <c r="M232" s="283"/>
      <c r="N232" s="284"/>
      <c r="O232" s="284"/>
      <c r="P232" s="284"/>
      <c r="Q232" s="284"/>
      <c r="R232" s="284"/>
      <c r="S232" s="284"/>
      <c r="T232" s="28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6" t="s">
        <v>225</v>
      </c>
      <c r="AU232" s="286" t="s">
        <v>91</v>
      </c>
      <c r="AV232" s="13" t="s">
        <v>91</v>
      </c>
      <c r="AW232" s="13" t="s">
        <v>33</v>
      </c>
      <c r="AX232" s="13" t="s">
        <v>78</v>
      </c>
      <c r="AY232" s="286" t="s">
        <v>217</v>
      </c>
    </row>
    <row r="233" s="15" customFormat="1">
      <c r="A233" s="15"/>
      <c r="B233" s="298"/>
      <c r="C233" s="299"/>
      <c r="D233" s="277" t="s">
        <v>225</v>
      </c>
      <c r="E233" s="300" t="s">
        <v>117</v>
      </c>
      <c r="F233" s="301" t="s">
        <v>300</v>
      </c>
      <c r="G233" s="299"/>
      <c r="H233" s="302">
        <v>41.201999999999998</v>
      </c>
      <c r="I233" s="303"/>
      <c r="J233" s="299"/>
      <c r="K233" s="299"/>
      <c r="L233" s="304"/>
      <c r="M233" s="305"/>
      <c r="N233" s="306"/>
      <c r="O233" s="306"/>
      <c r="P233" s="306"/>
      <c r="Q233" s="306"/>
      <c r="R233" s="306"/>
      <c r="S233" s="306"/>
      <c r="T233" s="30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308" t="s">
        <v>225</v>
      </c>
      <c r="AU233" s="308" t="s">
        <v>91</v>
      </c>
      <c r="AV233" s="15" t="s">
        <v>234</v>
      </c>
      <c r="AW233" s="15" t="s">
        <v>33</v>
      </c>
      <c r="AX233" s="15" t="s">
        <v>78</v>
      </c>
      <c r="AY233" s="308" t="s">
        <v>217</v>
      </c>
    </row>
    <row r="234" s="13" customFormat="1">
      <c r="A234" s="13"/>
      <c r="B234" s="275"/>
      <c r="C234" s="276"/>
      <c r="D234" s="277" t="s">
        <v>225</v>
      </c>
      <c r="E234" s="278" t="s">
        <v>1</v>
      </c>
      <c r="F234" s="279" t="s">
        <v>336</v>
      </c>
      <c r="G234" s="276"/>
      <c r="H234" s="280">
        <v>2.0600000000000001</v>
      </c>
      <c r="I234" s="281"/>
      <c r="J234" s="276"/>
      <c r="K234" s="276"/>
      <c r="L234" s="282"/>
      <c r="M234" s="283"/>
      <c r="N234" s="284"/>
      <c r="O234" s="284"/>
      <c r="P234" s="284"/>
      <c r="Q234" s="284"/>
      <c r="R234" s="284"/>
      <c r="S234" s="284"/>
      <c r="T234" s="28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6" t="s">
        <v>225</v>
      </c>
      <c r="AU234" s="286" t="s">
        <v>91</v>
      </c>
      <c r="AV234" s="13" t="s">
        <v>91</v>
      </c>
      <c r="AW234" s="13" t="s">
        <v>33</v>
      </c>
      <c r="AX234" s="13" t="s">
        <v>78</v>
      </c>
      <c r="AY234" s="286" t="s">
        <v>217</v>
      </c>
    </row>
    <row r="235" s="14" customFormat="1">
      <c r="A235" s="14"/>
      <c r="B235" s="287"/>
      <c r="C235" s="288"/>
      <c r="D235" s="277" t="s">
        <v>225</v>
      </c>
      <c r="E235" s="289" t="s">
        <v>119</v>
      </c>
      <c r="F235" s="290" t="s">
        <v>228</v>
      </c>
      <c r="G235" s="288"/>
      <c r="H235" s="291">
        <v>43.262</v>
      </c>
      <c r="I235" s="292"/>
      <c r="J235" s="288"/>
      <c r="K235" s="288"/>
      <c r="L235" s="293"/>
      <c r="M235" s="294"/>
      <c r="N235" s="295"/>
      <c r="O235" s="295"/>
      <c r="P235" s="295"/>
      <c r="Q235" s="295"/>
      <c r="R235" s="295"/>
      <c r="S235" s="295"/>
      <c r="T235" s="29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97" t="s">
        <v>225</v>
      </c>
      <c r="AU235" s="297" t="s">
        <v>91</v>
      </c>
      <c r="AV235" s="14" t="s">
        <v>140</v>
      </c>
      <c r="AW235" s="14" t="s">
        <v>33</v>
      </c>
      <c r="AX235" s="14" t="s">
        <v>85</v>
      </c>
      <c r="AY235" s="297" t="s">
        <v>217</v>
      </c>
    </row>
    <row r="236" s="2" customFormat="1" ht="21.75" customHeight="1">
      <c r="A236" s="40"/>
      <c r="B236" s="41"/>
      <c r="C236" s="262" t="s">
        <v>7</v>
      </c>
      <c r="D236" s="262" t="s">
        <v>220</v>
      </c>
      <c r="E236" s="263" t="s">
        <v>337</v>
      </c>
      <c r="F236" s="264" t="s">
        <v>338</v>
      </c>
      <c r="G236" s="265" t="s">
        <v>339</v>
      </c>
      <c r="H236" s="266">
        <v>8.2609999999999992</v>
      </c>
      <c r="I236" s="267"/>
      <c r="J236" s="268">
        <f>ROUND(I236*H236,2)</f>
        <v>0</v>
      </c>
      <c r="K236" s="269"/>
      <c r="L236" s="43"/>
      <c r="M236" s="270" t="s">
        <v>1</v>
      </c>
      <c r="N236" s="271" t="s">
        <v>44</v>
      </c>
      <c r="O236" s="99"/>
      <c r="P236" s="272">
        <f>O236*H236</f>
        <v>0</v>
      </c>
      <c r="Q236" s="272">
        <v>0</v>
      </c>
      <c r="R236" s="272">
        <f>Q236*H236</f>
        <v>0</v>
      </c>
      <c r="S236" s="272">
        <v>0</v>
      </c>
      <c r="T236" s="273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74" t="s">
        <v>140</v>
      </c>
      <c r="AT236" s="274" t="s">
        <v>220</v>
      </c>
      <c r="AU236" s="274" t="s">
        <v>91</v>
      </c>
      <c r="AY236" s="17" t="s">
        <v>217</v>
      </c>
      <c r="BE236" s="159">
        <f>IF(N236="základná",J236,0)</f>
        <v>0</v>
      </c>
      <c r="BF236" s="159">
        <f>IF(N236="znížená",J236,0)</f>
        <v>0</v>
      </c>
      <c r="BG236" s="159">
        <f>IF(N236="zákl. prenesená",J236,0)</f>
        <v>0</v>
      </c>
      <c r="BH236" s="159">
        <f>IF(N236="zníž. prenesená",J236,0)</f>
        <v>0</v>
      </c>
      <c r="BI236" s="159">
        <f>IF(N236="nulová",J236,0)</f>
        <v>0</v>
      </c>
      <c r="BJ236" s="17" t="s">
        <v>91</v>
      </c>
      <c r="BK236" s="159">
        <f>ROUND(I236*H236,2)</f>
        <v>0</v>
      </c>
      <c r="BL236" s="17" t="s">
        <v>140</v>
      </c>
      <c r="BM236" s="274" t="s">
        <v>340</v>
      </c>
    </row>
    <row r="237" s="2" customFormat="1" ht="21.75" customHeight="1">
      <c r="A237" s="40"/>
      <c r="B237" s="41"/>
      <c r="C237" s="262" t="s">
        <v>341</v>
      </c>
      <c r="D237" s="262" t="s">
        <v>220</v>
      </c>
      <c r="E237" s="263" t="s">
        <v>342</v>
      </c>
      <c r="F237" s="264" t="s">
        <v>343</v>
      </c>
      <c r="G237" s="265" t="s">
        <v>339</v>
      </c>
      <c r="H237" s="266">
        <v>8.2609999999999992</v>
      </c>
      <c r="I237" s="267"/>
      <c r="J237" s="268">
        <f>ROUND(I237*H237,2)</f>
        <v>0</v>
      </c>
      <c r="K237" s="269"/>
      <c r="L237" s="43"/>
      <c r="M237" s="270" t="s">
        <v>1</v>
      </c>
      <c r="N237" s="271" t="s">
        <v>44</v>
      </c>
      <c r="O237" s="99"/>
      <c r="P237" s="272">
        <f>O237*H237</f>
        <v>0</v>
      </c>
      <c r="Q237" s="272">
        <v>0</v>
      </c>
      <c r="R237" s="272">
        <f>Q237*H237</f>
        <v>0</v>
      </c>
      <c r="S237" s="272">
        <v>0</v>
      </c>
      <c r="T237" s="27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4" t="s">
        <v>140</v>
      </c>
      <c r="AT237" s="274" t="s">
        <v>220</v>
      </c>
      <c r="AU237" s="274" t="s">
        <v>91</v>
      </c>
      <c r="AY237" s="17" t="s">
        <v>217</v>
      </c>
      <c r="BE237" s="159">
        <f>IF(N237="základná",J237,0)</f>
        <v>0</v>
      </c>
      <c r="BF237" s="159">
        <f>IF(N237="znížená",J237,0)</f>
        <v>0</v>
      </c>
      <c r="BG237" s="159">
        <f>IF(N237="zákl. prenesená",J237,0)</f>
        <v>0</v>
      </c>
      <c r="BH237" s="159">
        <f>IF(N237="zníž. prenesená",J237,0)</f>
        <v>0</v>
      </c>
      <c r="BI237" s="159">
        <f>IF(N237="nulová",J237,0)</f>
        <v>0</v>
      </c>
      <c r="BJ237" s="17" t="s">
        <v>91</v>
      </c>
      <c r="BK237" s="159">
        <f>ROUND(I237*H237,2)</f>
        <v>0</v>
      </c>
      <c r="BL237" s="17" t="s">
        <v>140</v>
      </c>
      <c r="BM237" s="274" t="s">
        <v>344</v>
      </c>
    </row>
    <row r="238" s="2" customFormat="1" ht="24.15" customHeight="1">
      <c r="A238" s="40"/>
      <c r="B238" s="41"/>
      <c r="C238" s="262" t="s">
        <v>345</v>
      </c>
      <c r="D238" s="262" t="s">
        <v>220</v>
      </c>
      <c r="E238" s="263" t="s">
        <v>346</v>
      </c>
      <c r="F238" s="264" t="s">
        <v>347</v>
      </c>
      <c r="G238" s="265" t="s">
        <v>339</v>
      </c>
      <c r="H238" s="266">
        <v>156.959</v>
      </c>
      <c r="I238" s="267"/>
      <c r="J238" s="268">
        <f>ROUND(I238*H238,2)</f>
        <v>0</v>
      </c>
      <c r="K238" s="269"/>
      <c r="L238" s="43"/>
      <c r="M238" s="270" t="s">
        <v>1</v>
      </c>
      <c r="N238" s="271" t="s">
        <v>44</v>
      </c>
      <c r="O238" s="99"/>
      <c r="P238" s="272">
        <f>O238*H238</f>
        <v>0</v>
      </c>
      <c r="Q238" s="272">
        <v>0</v>
      </c>
      <c r="R238" s="272">
        <f>Q238*H238</f>
        <v>0</v>
      </c>
      <c r="S238" s="272">
        <v>0</v>
      </c>
      <c r="T238" s="273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74" t="s">
        <v>140</v>
      </c>
      <c r="AT238" s="274" t="s">
        <v>220</v>
      </c>
      <c r="AU238" s="274" t="s">
        <v>91</v>
      </c>
      <c r="AY238" s="17" t="s">
        <v>217</v>
      </c>
      <c r="BE238" s="159">
        <f>IF(N238="základná",J238,0)</f>
        <v>0</v>
      </c>
      <c r="BF238" s="159">
        <f>IF(N238="znížená",J238,0)</f>
        <v>0</v>
      </c>
      <c r="BG238" s="159">
        <f>IF(N238="zákl. prenesená",J238,0)</f>
        <v>0</v>
      </c>
      <c r="BH238" s="159">
        <f>IF(N238="zníž. prenesená",J238,0)</f>
        <v>0</v>
      </c>
      <c r="BI238" s="159">
        <f>IF(N238="nulová",J238,0)</f>
        <v>0</v>
      </c>
      <c r="BJ238" s="17" t="s">
        <v>91</v>
      </c>
      <c r="BK238" s="159">
        <f>ROUND(I238*H238,2)</f>
        <v>0</v>
      </c>
      <c r="BL238" s="17" t="s">
        <v>140</v>
      </c>
      <c r="BM238" s="274" t="s">
        <v>348</v>
      </c>
    </row>
    <row r="239" s="13" customFormat="1">
      <c r="A239" s="13"/>
      <c r="B239" s="275"/>
      <c r="C239" s="276"/>
      <c r="D239" s="277" t="s">
        <v>225</v>
      </c>
      <c r="E239" s="276"/>
      <c r="F239" s="279" t="s">
        <v>349</v>
      </c>
      <c r="G239" s="276"/>
      <c r="H239" s="280">
        <v>156.959</v>
      </c>
      <c r="I239" s="281"/>
      <c r="J239" s="276"/>
      <c r="K239" s="276"/>
      <c r="L239" s="282"/>
      <c r="M239" s="283"/>
      <c r="N239" s="284"/>
      <c r="O239" s="284"/>
      <c r="P239" s="284"/>
      <c r="Q239" s="284"/>
      <c r="R239" s="284"/>
      <c r="S239" s="284"/>
      <c r="T239" s="28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86" t="s">
        <v>225</v>
      </c>
      <c r="AU239" s="286" t="s">
        <v>91</v>
      </c>
      <c r="AV239" s="13" t="s">
        <v>91</v>
      </c>
      <c r="AW239" s="13" t="s">
        <v>4</v>
      </c>
      <c r="AX239" s="13" t="s">
        <v>85</v>
      </c>
      <c r="AY239" s="286" t="s">
        <v>217</v>
      </c>
    </row>
    <row r="240" s="2" customFormat="1" ht="24.15" customHeight="1">
      <c r="A240" s="40"/>
      <c r="B240" s="41"/>
      <c r="C240" s="262" t="s">
        <v>350</v>
      </c>
      <c r="D240" s="262" t="s">
        <v>220</v>
      </c>
      <c r="E240" s="263" t="s">
        <v>351</v>
      </c>
      <c r="F240" s="264" t="s">
        <v>352</v>
      </c>
      <c r="G240" s="265" t="s">
        <v>339</v>
      </c>
      <c r="H240" s="266">
        <v>8.2609999999999992</v>
      </c>
      <c r="I240" s="267"/>
      <c r="J240" s="268">
        <f>ROUND(I240*H240,2)</f>
        <v>0</v>
      </c>
      <c r="K240" s="269"/>
      <c r="L240" s="43"/>
      <c r="M240" s="270" t="s">
        <v>1</v>
      </c>
      <c r="N240" s="271" t="s">
        <v>44</v>
      </c>
      <c r="O240" s="99"/>
      <c r="P240" s="272">
        <f>O240*H240</f>
        <v>0</v>
      </c>
      <c r="Q240" s="272">
        <v>0</v>
      </c>
      <c r="R240" s="272">
        <f>Q240*H240</f>
        <v>0</v>
      </c>
      <c r="S240" s="272">
        <v>0</v>
      </c>
      <c r="T240" s="273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74" t="s">
        <v>140</v>
      </c>
      <c r="AT240" s="274" t="s">
        <v>220</v>
      </c>
      <c r="AU240" s="274" t="s">
        <v>91</v>
      </c>
      <c r="AY240" s="17" t="s">
        <v>217</v>
      </c>
      <c r="BE240" s="159">
        <f>IF(N240="základná",J240,0)</f>
        <v>0</v>
      </c>
      <c r="BF240" s="159">
        <f>IF(N240="znížená",J240,0)</f>
        <v>0</v>
      </c>
      <c r="BG240" s="159">
        <f>IF(N240="zákl. prenesená",J240,0)</f>
        <v>0</v>
      </c>
      <c r="BH240" s="159">
        <f>IF(N240="zníž. prenesená",J240,0)</f>
        <v>0</v>
      </c>
      <c r="BI240" s="159">
        <f>IF(N240="nulová",J240,0)</f>
        <v>0</v>
      </c>
      <c r="BJ240" s="17" t="s">
        <v>91</v>
      </c>
      <c r="BK240" s="159">
        <f>ROUND(I240*H240,2)</f>
        <v>0</v>
      </c>
      <c r="BL240" s="17" t="s">
        <v>140</v>
      </c>
      <c r="BM240" s="274" t="s">
        <v>353</v>
      </c>
    </row>
    <row r="241" s="2" customFormat="1" ht="24.15" customHeight="1">
      <c r="A241" s="40"/>
      <c r="B241" s="41"/>
      <c r="C241" s="262" t="s">
        <v>354</v>
      </c>
      <c r="D241" s="262" t="s">
        <v>220</v>
      </c>
      <c r="E241" s="263" t="s">
        <v>355</v>
      </c>
      <c r="F241" s="264" t="s">
        <v>356</v>
      </c>
      <c r="G241" s="265" t="s">
        <v>339</v>
      </c>
      <c r="H241" s="266">
        <v>33.043999999999997</v>
      </c>
      <c r="I241" s="267"/>
      <c r="J241" s="268">
        <f>ROUND(I241*H241,2)</f>
        <v>0</v>
      </c>
      <c r="K241" s="269"/>
      <c r="L241" s="43"/>
      <c r="M241" s="270" t="s">
        <v>1</v>
      </c>
      <c r="N241" s="271" t="s">
        <v>44</v>
      </c>
      <c r="O241" s="99"/>
      <c r="P241" s="272">
        <f>O241*H241</f>
        <v>0</v>
      </c>
      <c r="Q241" s="272">
        <v>0</v>
      </c>
      <c r="R241" s="272">
        <f>Q241*H241</f>
        <v>0</v>
      </c>
      <c r="S241" s="272">
        <v>0</v>
      </c>
      <c r="T241" s="273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4" t="s">
        <v>140</v>
      </c>
      <c r="AT241" s="274" t="s">
        <v>220</v>
      </c>
      <c r="AU241" s="274" t="s">
        <v>91</v>
      </c>
      <c r="AY241" s="17" t="s">
        <v>217</v>
      </c>
      <c r="BE241" s="159">
        <f>IF(N241="základná",J241,0)</f>
        <v>0</v>
      </c>
      <c r="BF241" s="159">
        <f>IF(N241="znížená",J241,0)</f>
        <v>0</v>
      </c>
      <c r="BG241" s="159">
        <f>IF(N241="zákl. prenesená",J241,0)</f>
        <v>0</v>
      </c>
      <c r="BH241" s="159">
        <f>IF(N241="zníž. prenesená",J241,0)</f>
        <v>0</v>
      </c>
      <c r="BI241" s="159">
        <f>IF(N241="nulová",J241,0)</f>
        <v>0</v>
      </c>
      <c r="BJ241" s="17" t="s">
        <v>91</v>
      </c>
      <c r="BK241" s="159">
        <f>ROUND(I241*H241,2)</f>
        <v>0</v>
      </c>
      <c r="BL241" s="17" t="s">
        <v>140</v>
      </c>
      <c r="BM241" s="274" t="s">
        <v>357</v>
      </c>
    </row>
    <row r="242" s="13" customFormat="1">
      <c r="A242" s="13"/>
      <c r="B242" s="275"/>
      <c r="C242" s="276"/>
      <c r="D242" s="277" t="s">
        <v>225</v>
      </c>
      <c r="E242" s="276"/>
      <c r="F242" s="279" t="s">
        <v>358</v>
      </c>
      <c r="G242" s="276"/>
      <c r="H242" s="280">
        <v>33.043999999999997</v>
      </c>
      <c r="I242" s="281"/>
      <c r="J242" s="276"/>
      <c r="K242" s="276"/>
      <c r="L242" s="282"/>
      <c r="M242" s="283"/>
      <c r="N242" s="284"/>
      <c r="O242" s="284"/>
      <c r="P242" s="284"/>
      <c r="Q242" s="284"/>
      <c r="R242" s="284"/>
      <c r="S242" s="284"/>
      <c r="T242" s="28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6" t="s">
        <v>225</v>
      </c>
      <c r="AU242" s="286" t="s">
        <v>91</v>
      </c>
      <c r="AV242" s="13" t="s">
        <v>91</v>
      </c>
      <c r="AW242" s="13" t="s">
        <v>4</v>
      </c>
      <c r="AX242" s="13" t="s">
        <v>85</v>
      </c>
      <c r="AY242" s="286" t="s">
        <v>217</v>
      </c>
    </row>
    <row r="243" s="2" customFormat="1" ht="24.15" customHeight="1">
      <c r="A243" s="40"/>
      <c r="B243" s="41"/>
      <c r="C243" s="262" t="s">
        <v>359</v>
      </c>
      <c r="D243" s="262" t="s">
        <v>220</v>
      </c>
      <c r="E243" s="263" t="s">
        <v>360</v>
      </c>
      <c r="F243" s="264" t="s">
        <v>361</v>
      </c>
      <c r="G243" s="265" t="s">
        <v>339</v>
      </c>
      <c r="H243" s="266">
        <v>8.2609999999999992</v>
      </c>
      <c r="I243" s="267"/>
      <c r="J243" s="268">
        <f>ROUND(I243*H243,2)</f>
        <v>0</v>
      </c>
      <c r="K243" s="269"/>
      <c r="L243" s="43"/>
      <c r="M243" s="270" t="s">
        <v>1</v>
      </c>
      <c r="N243" s="271" t="s">
        <v>44</v>
      </c>
      <c r="O243" s="99"/>
      <c r="P243" s="272">
        <f>O243*H243</f>
        <v>0</v>
      </c>
      <c r="Q243" s="272">
        <v>0</v>
      </c>
      <c r="R243" s="272">
        <f>Q243*H243</f>
        <v>0</v>
      </c>
      <c r="S243" s="272">
        <v>0</v>
      </c>
      <c r="T243" s="273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74" t="s">
        <v>140</v>
      </c>
      <c r="AT243" s="274" t="s">
        <v>220</v>
      </c>
      <c r="AU243" s="274" t="s">
        <v>91</v>
      </c>
      <c r="AY243" s="17" t="s">
        <v>217</v>
      </c>
      <c r="BE243" s="159">
        <f>IF(N243="základná",J243,0)</f>
        <v>0</v>
      </c>
      <c r="BF243" s="159">
        <f>IF(N243="znížená",J243,0)</f>
        <v>0</v>
      </c>
      <c r="BG243" s="159">
        <f>IF(N243="zákl. prenesená",J243,0)</f>
        <v>0</v>
      </c>
      <c r="BH243" s="159">
        <f>IF(N243="zníž. prenesená",J243,0)</f>
        <v>0</v>
      </c>
      <c r="BI243" s="159">
        <f>IF(N243="nulová",J243,0)</f>
        <v>0</v>
      </c>
      <c r="BJ243" s="17" t="s">
        <v>91</v>
      </c>
      <c r="BK243" s="159">
        <f>ROUND(I243*H243,2)</f>
        <v>0</v>
      </c>
      <c r="BL243" s="17" t="s">
        <v>140</v>
      </c>
      <c r="BM243" s="274" t="s">
        <v>362</v>
      </c>
    </row>
    <row r="244" s="2" customFormat="1" ht="24.15" customHeight="1">
      <c r="A244" s="40"/>
      <c r="B244" s="41"/>
      <c r="C244" s="262" t="s">
        <v>363</v>
      </c>
      <c r="D244" s="262" t="s">
        <v>220</v>
      </c>
      <c r="E244" s="263" t="s">
        <v>364</v>
      </c>
      <c r="F244" s="264" t="s">
        <v>365</v>
      </c>
      <c r="G244" s="265" t="s">
        <v>339</v>
      </c>
      <c r="H244" s="266">
        <v>8.2609999999999992</v>
      </c>
      <c r="I244" s="267"/>
      <c r="J244" s="268">
        <f>ROUND(I244*H244,2)</f>
        <v>0</v>
      </c>
      <c r="K244" s="269"/>
      <c r="L244" s="43"/>
      <c r="M244" s="270" t="s">
        <v>1</v>
      </c>
      <c r="N244" s="271" t="s">
        <v>44</v>
      </c>
      <c r="O244" s="99"/>
      <c r="P244" s="272">
        <f>O244*H244</f>
        <v>0</v>
      </c>
      <c r="Q244" s="272">
        <v>0</v>
      </c>
      <c r="R244" s="272">
        <f>Q244*H244</f>
        <v>0</v>
      </c>
      <c r="S244" s="272">
        <v>0</v>
      </c>
      <c r="T244" s="273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74" t="s">
        <v>140</v>
      </c>
      <c r="AT244" s="274" t="s">
        <v>220</v>
      </c>
      <c r="AU244" s="274" t="s">
        <v>91</v>
      </c>
      <c r="AY244" s="17" t="s">
        <v>217</v>
      </c>
      <c r="BE244" s="159">
        <f>IF(N244="základná",J244,0)</f>
        <v>0</v>
      </c>
      <c r="BF244" s="159">
        <f>IF(N244="znížená",J244,0)</f>
        <v>0</v>
      </c>
      <c r="BG244" s="159">
        <f>IF(N244="zákl. prenesená",J244,0)</f>
        <v>0</v>
      </c>
      <c r="BH244" s="159">
        <f>IF(N244="zníž. prenesená",J244,0)</f>
        <v>0</v>
      </c>
      <c r="BI244" s="159">
        <f>IF(N244="nulová",J244,0)</f>
        <v>0</v>
      </c>
      <c r="BJ244" s="17" t="s">
        <v>91</v>
      </c>
      <c r="BK244" s="159">
        <f>ROUND(I244*H244,2)</f>
        <v>0</v>
      </c>
      <c r="BL244" s="17" t="s">
        <v>140</v>
      </c>
      <c r="BM244" s="274" t="s">
        <v>366</v>
      </c>
    </row>
    <row r="245" s="2" customFormat="1" ht="24.15" customHeight="1">
      <c r="A245" s="40"/>
      <c r="B245" s="41"/>
      <c r="C245" s="262" t="s">
        <v>367</v>
      </c>
      <c r="D245" s="262" t="s">
        <v>220</v>
      </c>
      <c r="E245" s="263" t="s">
        <v>368</v>
      </c>
      <c r="F245" s="264" t="s">
        <v>369</v>
      </c>
      <c r="G245" s="265" t="s">
        <v>339</v>
      </c>
      <c r="H245" s="266">
        <v>8.2609999999999992</v>
      </c>
      <c r="I245" s="267"/>
      <c r="J245" s="268">
        <f>ROUND(I245*H245,2)</f>
        <v>0</v>
      </c>
      <c r="K245" s="269"/>
      <c r="L245" s="43"/>
      <c r="M245" s="270" t="s">
        <v>1</v>
      </c>
      <c r="N245" s="271" t="s">
        <v>44</v>
      </c>
      <c r="O245" s="99"/>
      <c r="P245" s="272">
        <f>O245*H245</f>
        <v>0</v>
      </c>
      <c r="Q245" s="272">
        <v>0</v>
      </c>
      <c r="R245" s="272">
        <f>Q245*H245</f>
        <v>0</v>
      </c>
      <c r="S245" s="272">
        <v>0</v>
      </c>
      <c r="T245" s="273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74" t="s">
        <v>140</v>
      </c>
      <c r="AT245" s="274" t="s">
        <v>220</v>
      </c>
      <c r="AU245" s="274" t="s">
        <v>91</v>
      </c>
      <c r="AY245" s="17" t="s">
        <v>217</v>
      </c>
      <c r="BE245" s="159">
        <f>IF(N245="základná",J245,0)</f>
        <v>0</v>
      </c>
      <c r="BF245" s="159">
        <f>IF(N245="znížená",J245,0)</f>
        <v>0</v>
      </c>
      <c r="BG245" s="159">
        <f>IF(N245="zákl. prenesená",J245,0)</f>
        <v>0</v>
      </c>
      <c r="BH245" s="159">
        <f>IF(N245="zníž. prenesená",J245,0)</f>
        <v>0</v>
      </c>
      <c r="BI245" s="159">
        <f>IF(N245="nulová",J245,0)</f>
        <v>0</v>
      </c>
      <c r="BJ245" s="17" t="s">
        <v>91</v>
      </c>
      <c r="BK245" s="159">
        <f>ROUND(I245*H245,2)</f>
        <v>0</v>
      </c>
      <c r="BL245" s="17" t="s">
        <v>140</v>
      </c>
      <c r="BM245" s="274" t="s">
        <v>370</v>
      </c>
    </row>
    <row r="246" s="12" customFormat="1" ht="22.8" customHeight="1">
      <c r="A246" s="12"/>
      <c r="B246" s="247"/>
      <c r="C246" s="248"/>
      <c r="D246" s="249" t="s">
        <v>77</v>
      </c>
      <c r="E246" s="260" t="s">
        <v>371</v>
      </c>
      <c r="F246" s="260" t="s">
        <v>372</v>
      </c>
      <c r="G246" s="248"/>
      <c r="H246" s="248"/>
      <c r="I246" s="251"/>
      <c r="J246" s="261">
        <f>BK246</f>
        <v>0</v>
      </c>
      <c r="K246" s="248"/>
      <c r="L246" s="252"/>
      <c r="M246" s="253"/>
      <c r="N246" s="254"/>
      <c r="O246" s="254"/>
      <c r="P246" s="255">
        <f>P247</f>
        <v>0</v>
      </c>
      <c r="Q246" s="254"/>
      <c r="R246" s="255">
        <f>R247</f>
        <v>0</v>
      </c>
      <c r="S246" s="254"/>
      <c r="T246" s="256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57" t="s">
        <v>85</v>
      </c>
      <c r="AT246" s="258" t="s">
        <v>77</v>
      </c>
      <c r="AU246" s="258" t="s">
        <v>85</v>
      </c>
      <c r="AY246" s="257" t="s">
        <v>217</v>
      </c>
      <c r="BK246" s="259">
        <f>BK247</f>
        <v>0</v>
      </c>
    </row>
    <row r="247" s="2" customFormat="1" ht="24.15" customHeight="1">
      <c r="A247" s="40"/>
      <c r="B247" s="41"/>
      <c r="C247" s="262" t="s">
        <v>373</v>
      </c>
      <c r="D247" s="262" t="s">
        <v>220</v>
      </c>
      <c r="E247" s="263" t="s">
        <v>374</v>
      </c>
      <c r="F247" s="264" t="s">
        <v>375</v>
      </c>
      <c r="G247" s="265" t="s">
        <v>339</v>
      </c>
      <c r="H247" s="266">
        <v>3.5950000000000002</v>
      </c>
      <c r="I247" s="267"/>
      <c r="J247" s="268">
        <f>ROUND(I247*H247,2)</f>
        <v>0</v>
      </c>
      <c r="K247" s="269"/>
      <c r="L247" s="43"/>
      <c r="M247" s="270" t="s">
        <v>1</v>
      </c>
      <c r="N247" s="271" t="s">
        <v>44</v>
      </c>
      <c r="O247" s="99"/>
      <c r="P247" s="272">
        <f>O247*H247</f>
        <v>0</v>
      </c>
      <c r="Q247" s="272">
        <v>0</v>
      </c>
      <c r="R247" s="272">
        <f>Q247*H247</f>
        <v>0</v>
      </c>
      <c r="S247" s="272">
        <v>0</v>
      </c>
      <c r="T247" s="273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74" t="s">
        <v>140</v>
      </c>
      <c r="AT247" s="274" t="s">
        <v>220</v>
      </c>
      <c r="AU247" s="274" t="s">
        <v>91</v>
      </c>
      <c r="AY247" s="17" t="s">
        <v>217</v>
      </c>
      <c r="BE247" s="159">
        <f>IF(N247="základná",J247,0)</f>
        <v>0</v>
      </c>
      <c r="BF247" s="159">
        <f>IF(N247="znížená",J247,0)</f>
        <v>0</v>
      </c>
      <c r="BG247" s="159">
        <f>IF(N247="zákl. prenesená",J247,0)</f>
        <v>0</v>
      </c>
      <c r="BH247" s="159">
        <f>IF(N247="zníž. prenesená",J247,0)</f>
        <v>0</v>
      </c>
      <c r="BI247" s="159">
        <f>IF(N247="nulová",J247,0)</f>
        <v>0</v>
      </c>
      <c r="BJ247" s="17" t="s">
        <v>91</v>
      </c>
      <c r="BK247" s="159">
        <f>ROUND(I247*H247,2)</f>
        <v>0</v>
      </c>
      <c r="BL247" s="17" t="s">
        <v>140</v>
      </c>
      <c r="BM247" s="274" t="s">
        <v>376</v>
      </c>
    </row>
    <row r="248" s="12" customFormat="1" ht="25.92" customHeight="1">
      <c r="A248" s="12"/>
      <c r="B248" s="247"/>
      <c r="C248" s="248"/>
      <c r="D248" s="249" t="s">
        <v>77</v>
      </c>
      <c r="E248" s="250" t="s">
        <v>377</v>
      </c>
      <c r="F248" s="250" t="s">
        <v>378</v>
      </c>
      <c r="G248" s="248"/>
      <c r="H248" s="248"/>
      <c r="I248" s="251"/>
      <c r="J248" s="226">
        <f>BK248</f>
        <v>0</v>
      </c>
      <c r="K248" s="248"/>
      <c r="L248" s="252"/>
      <c r="M248" s="253"/>
      <c r="N248" s="254"/>
      <c r="O248" s="254"/>
      <c r="P248" s="255">
        <f>P249+P262+P281+P291+P360+P365+P375+P380+P392+P399+P419+P433+P443+P450+P457</f>
        <v>0</v>
      </c>
      <c r="Q248" s="254"/>
      <c r="R248" s="255">
        <f>R249+R262+R281+R291+R360+R365+R375+R380+R392+R399+R419+R433+R443+R450+R457</f>
        <v>2.4965575283999994</v>
      </c>
      <c r="S248" s="254"/>
      <c r="T248" s="256">
        <f>T249+T262+T281+T291+T360+T365+T375+T380+T392+T399+T419+T433+T443+T450+T457</f>
        <v>0.43495820000000007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57" t="s">
        <v>91</v>
      </c>
      <c r="AT248" s="258" t="s">
        <v>77</v>
      </c>
      <c r="AU248" s="258" t="s">
        <v>78</v>
      </c>
      <c r="AY248" s="257" t="s">
        <v>217</v>
      </c>
      <c r="BK248" s="259">
        <f>BK249+BK262+BK281+BK291+BK360+BK365+BK375+BK380+BK392+BK399+BK419+BK433+BK443+BK450+BK457</f>
        <v>0</v>
      </c>
    </row>
    <row r="249" s="12" customFormat="1" ht="22.8" customHeight="1">
      <c r="A249" s="12"/>
      <c r="B249" s="247"/>
      <c r="C249" s="248"/>
      <c r="D249" s="249" t="s">
        <v>77</v>
      </c>
      <c r="E249" s="260" t="s">
        <v>379</v>
      </c>
      <c r="F249" s="260" t="s">
        <v>380</v>
      </c>
      <c r="G249" s="248"/>
      <c r="H249" s="248"/>
      <c r="I249" s="251"/>
      <c r="J249" s="261">
        <f>BK249</f>
        <v>0</v>
      </c>
      <c r="K249" s="248"/>
      <c r="L249" s="252"/>
      <c r="M249" s="253"/>
      <c r="N249" s="254"/>
      <c r="O249" s="254"/>
      <c r="P249" s="255">
        <f>SUM(P250:P261)</f>
        <v>0</v>
      </c>
      <c r="Q249" s="254"/>
      <c r="R249" s="255">
        <f>SUM(R250:R261)</f>
        <v>0.068618600000000002</v>
      </c>
      <c r="S249" s="254"/>
      <c r="T249" s="256">
        <f>SUM(T250:T261)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57" t="s">
        <v>91</v>
      </c>
      <c r="AT249" s="258" t="s">
        <v>77</v>
      </c>
      <c r="AU249" s="258" t="s">
        <v>85</v>
      </c>
      <c r="AY249" s="257" t="s">
        <v>217</v>
      </c>
      <c r="BK249" s="259">
        <f>SUM(BK250:BK261)</f>
        <v>0</v>
      </c>
    </row>
    <row r="250" s="2" customFormat="1" ht="33" customHeight="1">
      <c r="A250" s="40"/>
      <c r="B250" s="41"/>
      <c r="C250" s="262" t="s">
        <v>381</v>
      </c>
      <c r="D250" s="262" t="s">
        <v>220</v>
      </c>
      <c r="E250" s="263" t="s">
        <v>382</v>
      </c>
      <c r="F250" s="264" t="s">
        <v>383</v>
      </c>
      <c r="G250" s="265" t="s">
        <v>223</v>
      </c>
      <c r="H250" s="266">
        <v>16.478000000000002</v>
      </c>
      <c r="I250" s="267"/>
      <c r="J250" s="268">
        <f>ROUND(I250*H250,2)</f>
        <v>0</v>
      </c>
      <c r="K250" s="269"/>
      <c r="L250" s="43"/>
      <c r="M250" s="270" t="s">
        <v>1</v>
      </c>
      <c r="N250" s="271" t="s">
        <v>44</v>
      </c>
      <c r="O250" s="99"/>
      <c r="P250" s="272">
        <f>O250*H250</f>
        <v>0</v>
      </c>
      <c r="Q250" s="272">
        <v>0</v>
      </c>
      <c r="R250" s="272">
        <f>Q250*H250</f>
        <v>0</v>
      </c>
      <c r="S250" s="272">
        <v>0</v>
      </c>
      <c r="T250" s="273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74" t="s">
        <v>257</v>
      </c>
      <c r="AT250" s="274" t="s">
        <v>220</v>
      </c>
      <c r="AU250" s="274" t="s">
        <v>91</v>
      </c>
      <c r="AY250" s="17" t="s">
        <v>217</v>
      </c>
      <c r="BE250" s="159">
        <f>IF(N250="základná",J250,0)</f>
        <v>0</v>
      </c>
      <c r="BF250" s="159">
        <f>IF(N250="znížená",J250,0)</f>
        <v>0</v>
      </c>
      <c r="BG250" s="159">
        <f>IF(N250="zákl. prenesená",J250,0)</f>
        <v>0</v>
      </c>
      <c r="BH250" s="159">
        <f>IF(N250="zníž. prenesená",J250,0)</f>
        <v>0</v>
      </c>
      <c r="BI250" s="159">
        <f>IF(N250="nulová",J250,0)</f>
        <v>0</v>
      </c>
      <c r="BJ250" s="17" t="s">
        <v>91</v>
      </c>
      <c r="BK250" s="159">
        <f>ROUND(I250*H250,2)</f>
        <v>0</v>
      </c>
      <c r="BL250" s="17" t="s">
        <v>257</v>
      </c>
      <c r="BM250" s="274" t="s">
        <v>384</v>
      </c>
    </row>
    <row r="251" s="13" customFormat="1">
      <c r="A251" s="13"/>
      <c r="B251" s="275"/>
      <c r="C251" s="276"/>
      <c r="D251" s="277" t="s">
        <v>225</v>
      </c>
      <c r="E251" s="278" t="s">
        <v>1</v>
      </c>
      <c r="F251" s="279" t="s">
        <v>113</v>
      </c>
      <c r="G251" s="276"/>
      <c r="H251" s="280">
        <v>16.478000000000002</v>
      </c>
      <c r="I251" s="281"/>
      <c r="J251" s="276"/>
      <c r="K251" s="276"/>
      <c r="L251" s="282"/>
      <c r="M251" s="283"/>
      <c r="N251" s="284"/>
      <c r="O251" s="284"/>
      <c r="P251" s="284"/>
      <c r="Q251" s="284"/>
      <c r="R251" s="284"/>
      <c r="S251" s="284"/>
      <c r="T251" s="28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86" t="s">
        <v>225</v>
      </c>
      <c r="AU251" s="286" t="s">
        <v>91</v>
      </c>
      <c r="AV251" s="13" t="s">
        <v>91</v>
      </c>
      <c r="AW251" s="13" t="s">
        <v>33</v>
      </c>
      <c r="AX251" s="13" t="s">
        <v>78</v>
      </c>
      <c r="AY251" s="286" t="s">
        <v>217</v>
      </c>
    </row>
    <row r="252" s="14" customFormat="1">
      <c r="A252" s="14"/>
      <c r="B252" s="287"/>
      <c r="C252" s="288"/>
      <c r="D252" s="277" t="s">
        <v>225</v>
      </c>
      <c r="E252" s="289" t="s">
        <v>1</v>
      </c>
      <c r="F252" s="290" t="s">
        <v>228</v>
      </c>
      <c r="G252" s="288"/>
      <c r="H252" s="291">
        <v>16.478000000000002</v>
      </c>
      <c r="I252" s="292"/>
      <c r="J252" s="288"/>
      <c r="K252" s="288"/>
      <c r="L252" s="293"/>
      <c r="M252" s="294"/>
      <c r="N252" s="295"/>
      <c r="O252" s="295"/>
      <c r="P252" s="295"/>
      <c r="Q252" s="295"/>
      <c r="R252" s="295"/>
      <c r="S252" s="295"/>
      <c r="T252" s="29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97" t="s">
        <v>225</v>
      </c>
      <c r="AU252" s="297" t="s">
        <v>91</v>
      </c>
      <c r="AV252" s="14" t="s">
        <v>140</v>
      </c>
      <c r="AW252" s="14" t="s">
        <v>33</v>
      </c>
      <c r="AX252" s="14" t="s">
        <v>85</v>
      </c>
      <c r="AY252" s="297" t="s">
        <v>217</v>
      </c>
    </row>
    <row r="253" s="2" customFormat="1" ht="24.15" customHeight="1">
      <c r="A253" s="40"/>
      <c r="B253" s="41"/>
      <c r="C253" s="309" t="s">
        <v>385</v>
      </c>
      <c r="D253" s="309" t="s">
        <v>386</v>
      </c>
      <c r="E253" s="310" t="s">
        <v>387</v>
      </c>
      <c r="F253" s="311" t="s">
        <v>388</v>
      </c>
      <c r="G253" s="312" t="s">
        <v>389</v>
      </c>
      <c r="H253" s="313">
        <v>18.126000000000001</v>
      </c>
      <c r="I253" s="314"/>
      <c r="J253" s="315">
        <f>ROUND(I253*H253,2)</f>
        <v>0</v>
      </c>
      <c r="K253" s="316"/>
      <c r="L253" s="317"/>
      <c r="M253" s="318" t="s">
        <v>1</v>
      </c>
      <c r="N253" s="319" t="s">
        <v>44</v>
      </c>
      <c r="O253" s="99"/>
      <c r="P253" s="272">
        <f>O253*H253</f>
        <v>0</v>
      </c>
      <c r="Q253" s="272">
        <v>0.001</v>
      </c>
      <c r="R253" s="272">
        <f>Q253*H253</f>
        <v>0.018126000000000003</v>
      </c>
      <c r="S253" s="272">
        <v>0</v>
      </c>
      <c r="T253" s="273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74" t="s">
        <v>381</v>
      </c>
      <c r="AT253" s="274" t="s">
        <v>386</v>
      </c>
      <c r="AU253" s="274" t="s">
        <v>91</v>
      </c>
      <c r="AY253" s="17" t="s">
        <v>217</v>
      </c>
      <c r="BE253" s="159">
        <f>IF(N253="základná",J253,0)</f>
        <v>0</v>
      </c>
      <c r="BF253" s="159">
        <f>IF(N253="znížená",J253,0)</f>
        <v>0</v>
      </c>
      <c r="BG253" s="159">
        <f>IF(N253="zákl. prenesená",J253,0)</f>
        <v>0</v>
      </c>
      <c r="BH253" s="159">
        <f>IF(N253="zníž. prenesená",J253,0)</f>
        <v>0</v>
      </c>
      <c r="BI253" s="159">
        <f>IF(N253="nulová",J253,0)</f>
        <v>0</v>
      </c>
      <c r="BJ253" s="17" t="s">
        <v>91</v>
      </c>
      <c r="BK253" s="159">
        <f>ROUND(I253*H253,2)</f>
        <v>0</v>
      </c>
      <c r="BL253" s="17" t="s">
        <v>257</v>
      </c>
      <c r="BM253" s="274" t="s">
        <v>390</v>
      </c>
    </row>
    <row r="254" s="2" customFormat="1" ht="24.15" customHeight="1">
      <c r="A254" s="40"/>
      <c r="B254" s="41"/>
      <c r="C254" s="309" t="s">
        <v>391</v>
      </c>
      <c r="D254" s="309" t="s">
        <v>386</v>
      </c>
      <c r="E254" s="310" t="s">
        <v>392</v>
      </c>
      <c r="F254" s="311" t="s">
        <v>393</v>
      </c>
      <c r="G254" s="312" t="s">
        <v>231</v>
      </c>
      <c r="H254" s="313">
        <v>10.492000000000001</v>
      </c>
      <c r="I254" s="314"/>
      <c r="J254" s="315">
        <f>ROUND(I254*H254,2)</f>
        <v>0</v>
      </c>
      <c r="K254" s="316"/>
      <c r="L254" s="317"/>
      <c r="M254" s="318" t="s">
        <v>1</v>
      </c>
      <c r="N254" s="319" t="s">
        <v>44</v>
      </c>
      <c r="O254" s="99"/>
      <c r="P254" s="272">
        <f>O254*H254</f>
        <v>0</v>
      </c>
      <c r="Q254" s="272">
        <v>5.0000000000000002E-05</v>
      </c>
      <c r="R254" s="272">
        <f>Q254*H254</f>
        <v>0.00052460000000000007</v>
      </c>
      <c r="S254" s="272">
        <v>0</v>
      </c>
      <c r="T254" s="273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74" t="s">
        <v>381</v>
      </c>
      <c r="AT254" s="274" t="s">
        <v>386</v>
      </c>
      <c r="AU254" s="274" t="s">
        <v>91</v>
      </c>
      <c r="AY254" s="17" t="s">
        <v>217</v>
      </c>
      <c r="BE254" s="159">
        <f>IF(N254="základná",J254,0)</f>
        <v>0</v>
      </c>
      <c r="BF254" s="159">
        <f>IF(N254="znížená",J254,0)</f>
        <v>0</v>
      </c>
      <c r="BG254" s="159">
        <f>IF(N254="zákl. prenesená",J254,0)</f>
        <v>0</v>
      </c>
      <c r="BH254" s="159">
        <f>IF(N254="zníž. prenesená",J254,0)</f>
        <v>0</v>
      </c>
      <c r="BI254" s="159">
        <f>IF(N254="nulová",J254,0)</f>
        <v>0</v>
      </c>
      <c r="BJ254" s="17" t="s">
        <v>91</v>
      </c>
      <c r="BK254" s="159">
        <f>ROUND(I254*H254,2)</f>
        <v>0</v>
      </c>
      <c r="BL254" s="17" t="s">
        <v>257</v>
      </c>
      <c r="BM254" s="274" t="s">
        <v>394</v>
      </c>
    </row>
    <row r="255" s="2" customFormat="1" ht="24.15" customHeight="1">
      <c r="A255" s="40"/>
      <c r="B255" s="41"/>
      <c r="C255" s="262" t="s">
        <v>395</v>
      </c>
      <c r="D255" s="262" t="s">
        <v>220</v>
      </c>
      <c r="E255" s="263" t="s">
        <v>396</v>
      </c>
      <c r="F255" s="264" t="s">
        <v>397</v>
      </c>
      <c r="G255" s="265" t="s">
        <v>223</v>
      </c>
      <c r="H255" s="266">
        <v>45.424999999999997</v>
      </c>
      <c r="I255" s="267"/>
      <c r="J255" s="268">
        <f>ROUND(I255*H255,2)</f>
        <v>0</v>
      </c>
      <c r="K255" s="269"/>
      <c r="L255" s="43"/>
      <c r="M255" s="270" t="s">
        <v>1</v>
      </c>
      <c r="N255" s="271" t="s">
        <v>44</v>
      </c>
      <c r="O255" s="99"/>
      <c r="P255" s="272">
        <f>O255*H255</f>
        <v>0</v>
      </c>
      <c r="Q255" s="272">
        <v>0</v>
      </c>
      <c r="R255" s="272">
        <f>Q255*H255</f>
        <v>0</v>
      </c>
      <c r="S255" s="272">
        <v>0</v>
      </c>
      <c r="T255" s="273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74" t="s">
        <v>257</v>
      </c>
      <c r="AT255" s="274" t="s">
        <v>220</v>
      </c>
      <c r="AU255" s="274" t="s">
        <v>91</v>
      </c>
      <c r="AY255" s="17" t="s">
        <v>217</v>
      </c>
      <c r="BE255" s="159">
        <f>IF(N255="základná",J255,0)</f>
        <v>0</v>
      </c>
      <c r="BF255" s="159">
        <f>IF(N255="znížená",J255,0)</f>
        <v>0</v>
      </c>
      <c r="BG255" s="159">
        <f>IF(N255="zákl. prenesená",J255,0)</f>
        <v>0</v>
      </c>
      <c r="BH255" s="159">
        <f>IF(N255="zníž. prenesená",J255,0)</f>
        <v>0</v>
      </c>
      <c r="BI255" s="159">
        <f>IF(N255="nulová",J255,0)</f>
        <v>0</v>
      </c>
      <c r="BJ255" s="17" t="s">
        <v>91</v>
      </c>
      <c r="BK255" s="159">
        <f>ROUND(I255*H255,2)</f>
        <v>0</v>
      </c>
      <c r="BL255" s="17" t="s">
        <v>257</v>
      </c>
      <c r="BM255" s="274" t="s">
        <v>398</v>
      </c>
    </row>
    <row r="256" s="13" customFormat="1">
      <c r="A256" s="13"/>
      <c r="B256" s="275"/>
      <c r="C256" s="276"/>
      <c r="D256" s="277" t="s">
        <v>225</v>
      </c>
      <c r="E256" s="278" t="s">
        <v>1</v>
      </c>
      <c r="F256" s="279" t="s">
        <v>119</v>
      </c>
      <c r="G256" s="276"/>
      <c r="H256" s="280">
        <v>43.262</v>
      </c>
      <c r="I256" s="281"/>
      <c r="J256" s="276"/>
      <c r="K256" s="276"/>
      <c r="L256" s="282"/>
      <c r="M256" s="283"/>
      <c r="N256" s="284"/>
      <c r="O256" s="284"/>
      <c r="P256" s="284"/>
      <c r="Q256" s="284"/>
      <c r="R256" s="284"/>
      <c r="S256" s="284"/>
      <c r="T256" s="28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86" t="s">
        <v>225</v>
      </c>
      <c r="AU256" s="286" t="s">
        <v>91</v>
      </c>
      <c r="AV256" s="13" t="s">
        <v>91</v>
      </c>
      <c r="AW256" s="13" t="s">
        <v>33</v>
      </c>
      <c r="AX256" s="13" t="s">
        <v>78</v>
      </c>
      <c r="AY256" s="286" t="s">
        <v>217</v>
      </c>
    </row>
    <row r="257" s="15" customFormat="1">
      <c r="A257" s="15"/>
      <c r="B257" s="298"/>
      <c r="C257" s="299"/>
      <c r="D257" s="277" t="s">
        <v>225</v>
      </c>
      <c r="E257" s="300" t="s">
        <v>125</v>
      </c>
      <c r="F257" s="301" t="s">
        <v>300</v>
      </c>
      <c r="G257" s="299"/>
      <c r="H257" s="302">
        <v>43.262</v>
      </c>
      <c r="I257" s="303"/>
      <c r="J257" s="299"/>
      <c r="K257" s="299"/>
      <c r="L257" s="304"/>
      <c r="M257" s="305"/>
      <c r="N257" s="306"/>
      <c r="O257" s="306"/>
      <c r="P257" s="306"/>
      <c r="Q257" s="306"/>
      <c r="R257" s="306"/>
      <c r="S257" s="306"/>
      <c r="T257" s="30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308" t="s">
        <v>225</v>
      </c>
      <c r="AU257" s="308" t="s">
        <v>91</v>
      </c>
      <c r="AV257" s="15" t="s">
        <v>234</v>
      </c>
      <c r="AW257" s="15" t="s">
        <v>33</v>
      </c>
      <c r="AX257" s="15" t="s">
        <v>78</v>
      </c>
      <c r="AY257" s="308" t="s">
        <v>217</v>
      </c>
    </row>
    <row r="258" s="13" customFormat="1">
      <c r="A258" s="13"/>
      <c r="B258" s="275"/>
      <c r="C258" s="276"/>
      <c r="D258" s="277" t="s">
        <v>225</v>
      </c>
      <c r="E258" s="278" t="s">
        <v>1</v>
      </c>
      <c r="F258" s="279" t="s">
        <v>399</v>
      </c>
      <c r="G258" s="276"/>
      <c r="H258" s="280">
        <v>2.1629999999999998</v>
      </c>
      <c r="I258" s="281"/>
      <c r="J258" s="276"/>
      <c r="K258" s="276"/>
      <c r="L258" s="282"/>
      <c r="M258" s="283"/>
      <c r="N258" s="284"/>
      <c r="O258" s="284"/>
      <c r="P258" s="284"/>
      <c r="Q258" s="284"/>
      <c r="R258" s="284"/>
      <c r="S258" s="284"/>
      <c r="T258" s="28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86" t="s">
        <v>225</v>
      </c>
      <c r="AU258" s="286" t="s">
        <v>91</v>
      </c>
      <c r="AV258" s="13" t="s">
        <v>91</v>
      </c>
      <c r="AW258" s="13" t="s">
        <v>33</v>
      </c>
      <c r="AX258" s="13" t="s">
        <v>78</v>
      </c>
      <c r="AY258" s="286" t="s">
        <v>217</v>
      </c>
    </row>
    <row r="259" s="14" customFormat="1">
      <c r="A259" s="14"/>
      <c r="B259" s="287"/>
      <c r="C259" s="288"/>
      <c r="D259" s="277" t="s">
        <v>225</v>
      </c>
      <c r="E259" s="289" t="s">
        <v>400</v>
      </c>
      <c r="F259" s="290" t="s">
        <v>228</v>
      </c>
      <c r="G259" s="288"/>
      <c r="H259" s="291">
        <v>45.424999999999997</v>
      </c>
      <c r="I259" s="292"/>
      <c r="J259" s="288"/>
      <c r="K259" s="288"/>
      <c r="L259" s="293"/>
      <c r="M259" s="294"/>
      <c r="N259" s="295"/>
      <c r="O259" s="295"/>
      <c r="P259" s="295"/>
      <c r="Q259" s="295"/>
      <c r="R259" s="295"/>
      <c r="S259" s="295"/>
      <c r="T259" s="29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97" t="s">
        <v>225</v>
      </c>
      <c r="AU259" s="297" t="s">
        <v>91</v>
      </c>
      <c r="AV259" s="14" t="s">
        <v>140</v>
      </c>
      <c r="AW259" s="14" t="s">
        <v>33</v>
      </c>
      <c r="AX259" s="14" t="s">
        <v>85</v>
      </c>
      <c r="AY259" s="297" t="s">
        <v>217</v>
      </c>
    </row>
    <row r="260" s="2" customFormat="1" ht="24.15" customHeight="1">
      <c r="A260" s="40"/>
      <c r="B260" s="41"/>
      <c r="C260" s="309" t="s">
        <v>401</v>
      </c>
      <c r="D260" s="309" t="s">
        <v>386</v>
      </c>
      <c r="E260" s="310" t="s">
        <v>387</v>
      </c>
      <c r="F260" s="311" t="s">
        <v>388</v>
      </c>
      <c r="G260" s="312" t="s">
        <v>389</v>
      </c>
      <c r="H260" s="313">
        <v>49.968000000000004</v>
      </c>
      <c r="I260" s="314"/>
      <c r="J260" s="315">
        <f>ROUND(I260*H260,2)</f>
        <v>0</v>
      </c>
      <c r="K260" s="316"/>
      <c r="L260" s="317"/>
      <c r="M260" s="318" t="s">
        <v>1</v>
      </c>
      <c r="N260" s="319" t="s">
        <v>44</v>
      </c>
      <c r="O260" s="99"/>
      <c r="P260" s="272">
        <f>O260*H260</f>
        <v>0</v>
      </c>
      <c r="Q260" s="272">
        <v>0.001</v>
      </c>
      <c r="R260" s="272">
        <f>Q260*H260</f>
        <v>0.049968000000000005</v>
      </c>
      <c r="S260" s="272">
        <v>0</v>
      </c>
      <c r="T260" s="273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74" t="s">
        <v>381</v>
      </c>
      <c r="AT260" s="274" t="s">
        <v>386</v>
      </c>
      <c r="AU260" s="274" t="s">
        <v>91</v>
      </c>
      <c r="AY260" s="17" t="s">
        <v>217</v>
      </c>
      <c r="BE260" s="159">
        <f>IF(N260="základná",J260,0)</f>
        <v>0</v>
      </c>
      <c r="BF260" s="159">
        <f>IF(N260="znížená",J260,0)</f>
        <v>0</v>
      </c>
      <c r="BG260" s="159">
        <f>IF(N260="zákl. prenesená",J260,0)</f>
        <v>0</v>
      </c>
      <c r="BH260" s="159">
        <f>IF(N260="zníž. prenesená",J260,0)</f>
        <v>0</v>
      </c>
      <c r="BI260" s="159">
        <f>IF(N260="nulová",J260,0)</f>
        <v>0</v>
      </c>
      <c r="BJ260" s="17" t="s">
        <v>91</v>
      </c>
      <c r="BK260" s="159">
        <f>ROUND(I260*H260,2)</f>
        <v>0</v>
      </c>
      <c r="BL260" s="17" t="s">
        <v>257</v>
      </c>
      <c r="BM260" s="274" t="s">
        <v>402</v>
      </c>
    </row>
    <row r="261" s="2" customFormat="1" ht="24.15" customHeight="1">
      <c r="A261" s="40"/>
      <c r="B261" s="41"/>
      <c r="C261" s="262" t="s">
        <v>403</v>
      </c>
      <c r="D261" s="262" t="s">
        <v>220</v>
      </c>
      <c r="E261" s="263" t="s">
        <v>404</v>
      </c>
      <c r="F261" s="264" t="s">
        <v>405</v>
      </c>
      <c r="G261" s="265" t="s">
        <v>406</v>
      </c>
      <c r="H261" s="266"/>
      <c r="I261" s="267"/>
      <c r="J261" s="268">
        <f>ROUND(I261*H261,2)</f>
        <v>0</v>
      </c>
      <c r="K261" s="269"/>
      <c r="L261" s="43"/>
      <c r="M261" s="270" t="s">
        <v>1</v>
      </c>
      <c r="N261" s="271" t="s">
        <v>44</v>
      </c>
      <c r="O261" s="99"/>
      <c r="P261" s="272">
        <f>O261*H261</f>
        <v>0</v>
      </c>
      <c r="Q261" s="272">
        <v>0</v>
      </c>
      <c r="R261" s="272">
        <f>Q261*H261</f>
        <v>0</v>
      </c>
      <c r="S261" s="272">
        <v>0</v>
      </c>
      <c r="T261" s="273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74" t="s">
        <v>257</v>
      </c>
      <c r="AT261" s="274" t="s">
        <v>220</v>
      </c>
      <c r="AU261" s="274" t="s">
        <v>91</v>
      </c>
      <c r="AY261" s="17" t="s">
        <v>217</v>
      </c>
      <c r="BE261" s="159">
        <f>IF(N261="základná",J261,0)</f>
        <v>0</v>
      </c>
      <c r="BF261" s="159">
        <f>IF(N261="znížená",J261,0)</f>
        <v>0</v>
      </c>
      <c r="BG261" s="159">
        <f>IF(N261="zákl. prenesená",J261,0)</f>
        <v>0</v>
      </c>
      <c r="BH261" s="159">
        <f>IF(N261="zníž. prenesená",J261,0)</f>
        <v>0</v>
      </c>
      <c r="BI261" s="159">
        <f>IF(N261="nulová",J261,0)</f>
        <v>0</v>
      </c>
      <c r="BJ261" s="17" t="s">
        <v>91</v>
      </c>
      <c r="BK261" s="159">
        <f>ROUND(I261*H261,2)</f>
        <v>0</v>
      </c>
      <c r="BL261" s="17" t="s">
        <v>257</v>
      </c>
      <c r="BM261" s="274" t="s">
        <v>407</v>
      </c>
    </row>
    <row r="262" s="12" customFormat="1" ht="22.8" customHeight="1">
      <c r="A262" s="12"/>
      <c r="B262" s="247"/>
      <c r="C262" s="248"/>
      <c r="D262" s="249" t="s">
        <v>77</v>
      </c>
      <c r="E262" s="260" t="s">
        <v>408</v>
      </c>
      <c r="F262" s="260" t="s">
        <v>409</v>
      </c>
      <c r="G262" s="248"/>
      <c r="H262" s="248"/>
      <c r="I262" s="251"/>
      <c r="J262" s="261">
        <f>BK262</f>
        <v>0</v>
      </c>
      <c r="K262" s="248"/>
      <c r="L262" s="252"/>
      <c r="M262" s="253"/>
      <c r="N262" s="254"/>
      <c r="O262" s="254"/>
      <c r="P262" s="255">
        <f>SUM(P263:P280)</f>
        <v>0</v>
      </c>
      <c r="Q262" s="254"/>
      <c r="R262" s="255">
        <f>SUM(R263:R280)</f>
        <v>0.023282650000000002</v>
      </c>
      <c r="S262" s="254"/>
      <c r="T262" s="256">
        <f>SUM(T263:T280)</f>
        <v>0.13983000000000001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57" t="s">
        <v>91</v>
      </c>
      <c r="AT262" s="258" t="s">
        <v>77</v>
      </c>
      <c r="AU262" s="258" t="s">
        <v>85</v>
      </c>
      <c r="AY262" s="257" t="s">
        <v>217</v>
      </c>
      <c r="BK262" s="259">
        <f>SUM(BK263:BK280)</f>
        <v>0</v>
      </c>
    </row>
    <row r="263" s="2" customFormat="1" ht="24.15" customHeight="1">
      <c r="A263" s="40"/>
      <c r="B263" s="41"/>
      <c r="C263" s="262" t="s">
        <v>410</v>
      </c>
      <c r="D263" s="262" t="s">
        <v>220</v>
      </c>
      <c r="E263" s="263" t="s">
        <v>411</v>
      </c>
      <c r="F263" s="264" t="s">
        <v>412</v>
      </c>
      <c r="G263" s="265" t="s">
        <v>231</v>
      </c>
      <c r="H263" s="266">
        <v>6.5</v>
      </c>
      <c r="I263" s="267"/>
      <c r="J263" s="268">
        <f>ROUND(I263*H263,2)</f>
        <v>0</v>
      </c>
      <c r="K263" s="269"/>
      <c r="L263" s="43"/>
      <c r="M263" s="270" t="s">
        <v>1</v>
      </c>
      <c r="N263" s="271" t="s">
        <v>44</v>
      </c>
      <c r="O263" s="99"/>
      <c r="P263" s="272">
        <f>O263*H263</f>
        <v>0</v>
      </c>
      <c r="Q263" s="272">
        <v>0</v>
      </c>
      <c r="R263" s="272">
        <f>Q263*H263</f>
        <v>0</v>
      </c>
      <c r="S263" s="272">
        <v>0.014919999999999999</v>
      </c>
      <c r="T263" s="273">
        <f>S263*H263</f>
        <v>0.096979999999999997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74" t="s">
        <v>257</v>
      </c>
      <c r="AT263" s="274" t="s">
        <v>220</v>
      </c>
      <c r="AU263" s="274" t="s">
        <v>91</v>
      </c>
      <c r="AY263" s="17" t="s">
        <v>217</v>
      </c>
      <c r="BE263" s="159">
        <f>IF(N263="základná",J263,0)</f>
        <v>0</v>
      </c>
      <c r="BF263" s="159">
        <f>IF(N263="znížená",J263,0)</f>
        <v>0</v>
      </c>
      <c r="BG263" s="159">
        <f>IF(N263="zákl. prenesená",J263,0)</f>
        <v>0</v>
      </c>
      <c r="BH263" s="159">
        <f>IF(N263="zníž. prenesená",J263,0)</f>
        <v>0</v>
      </c>
      <c r="BI263" s="159">
        <f>IF(N263="nulová",J263,0)</f>
        <v>0</v>
      </c>
      <c r="BJ263" s="17" t="s">
        <v>91</v>
      </c>
      <c r="BK263" s="159">
        <f>ROUND(I263*H263,2)</f>
        <v>0</v>
      </c>
      <c r="BL263" s="17" t="s">
        <v>257</v>
      </c>
      <c r="BM263" s="274" t="s">
        <v>413</v>
      </c>
    </row>
    <row r="264" s="13" customFormat="1">
      <c r="A264" s="13"/>
      <c r="B264" s="275"/>
      <c r="C264" s="276"/>
      <c r="D264" s="277" t="s">
        <v>225</v>
      </c>
      <c r="E264" s="278" t="s">
        <v>1</v>
      </c>
      <c r="F264" s="279" t="s">
        <v>414</v>
      </c>
      <c r="G264" s="276"/>
      <c r="H264" s="280">
        <v>5</v>
      </c>
      <c r="I264" s="281"/>
      <c r="J264" s="276"/>
      <c r="K264" s="276"/>
      <c r="L264" s="282"/>
      <c r="M264" s="283"/>
      <c r="N264" s="284"/>
      <c r="O264" s="284"/>
      <c r="P264" s="284"/>
      <c r="Q264" s="284"/>
      <c r="R264" s="284"/>
      <c r="S264" s="284"/>
      <c r="T264" s="28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86" t="s">
        <v>225</v>
      </c>
      <c r="AU264" s="286" t="s">
        <v>91</v>
      </c>
      <c r="AV264" s="13" t="s">
        <v>91</v>
      </c>
      <c r="AW264" s="13" t="s">
        <v>33</v>
      </c>
      <c r="AX264" s="13" t="s">
        <v>78</v>
      </c>
      <c r="AY264" s="286" t="s">
        <v>217</v>
      </c>
    </row>
    <row r="265" s="13" customFormat="1">
      <c r="A265" s="13"/>
      <c r="B265" s="275"/>
      <c r="C265" s="276"/>
      <c r="D265" s="277" t="s">
        <v>225</v>
      </c>
      <c r="E265" s="278" t="s">
        <v>1</v>
      </c>
      <c r="F265" s="279" t="s">
        <v>415</v>
      </c>
      <c r="G265" s="276"/>
      <c r="H265" s="280">
        <v>1.5</v>
      </c>
      <c r="I265" s="281"/>
      <c r="J265" s="276"/>
      <c r="K265" s="276"/>
      <c r="L265" s="282"/>
      <c r="M265" s="283"/>
      <c r="N265" s="284"/>
      <c r="O265" s="284"/>
      <c r="P265" s="284"/>
      <c r="Q265" s="284"/>
      <c r="R265" s="284"/>
      <c r="S265" s="284"/>
      <c r="T265" s="28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86" t="s">
        <v>225</v>
      </c>
      <c r="AU265" s="286" t="s">
        <v>91</v>
      </c>
      <c r="AV265" s="13" t="s">
        <v>91</v>
      </c>
      <c r="AW265" s="13" t="s">
        <v>33</v>
      </c>
      <c r="AX265" s="13" t="s">
        <v>78</v>
      </c>
      <c r="AY265" s="286" t="s">
        <v>217</v>
      </c>
    </row>
    <row r="266" s="14" customFormat="1">
      <c r="A266" s="14"/>
      <c r="B266" s="287"/>
      <c r="C266" s="288"/>
      <c r="D266" s="277" t="s">
        <v>225</v>
      </c>
      <c r="E266" s="289" t="s">
        <v>416</v>
      </c>
      <c r="F266" s="290" t="s">
        <v>228</v>
      </c>
      <c r="G266" s="288"/>
      <c r="H266" s="291">
        <v>6.5</v>
      </c>
      <c r="I266" s="292"/>
      <c r="J266" s="288"/>
      <c r="K266" s="288"/>
      <c r="L266" s="293"/>
      <c r="M266" s="294"/>
      <c r="N266" s="295"/>
      <c r="O266" s="295"/>
      <c r="P266" s="295"/>
      <c r="Q266" s="295"/>
      <c r="R266" s="295"/>
      <c r="S266" s="295"/>
      <c r="T266" s="29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97" t="s">
        <v>225</v>
      </c>
      <c r="AU266" s="297" t="s">
        <v>91</v>
      </c>
      <c r="AV266" s="14" t="s">
        <v>140</v>
      </c>
      <c r="AW266" s="14" t="s">
        <v>33</v>
      </c>
      <c r="AX266" s="14" t="s">
        <v>85</v>
      </c>
      <c r="AY266" s="297" t="s">
        <v>217</v>
      </c>
    </row>
    <row r="267" s="2" customFormat="1" ht="16.5" customHeight="1">
      <c r="A267" s="40"/>
      <c r="B267" s="41"/>
      <c r="C267" s="262" t="s">
        <v>417</v>
      </c>
      <c r="D267" s="262" t="s">
        <v>220</v>
      </c>
      <c r="E267" s="263" t="s">
        <v>418</v>
      </c>
      <c r="F267" s="264" t="s">
        <v>419</v>
      </c>
      <c r="G267" s="265" t="s">
        <v>231</v>
      </c>
      <c r="H267" s="266">
        <v>2.5</v>
      </c>
      <c r="I267" s="267"/>
      <c r="J267" s="268">
        <f>ROUND(I267*H267,2)</f>
        <v>0</v>
      </c>
      <c r="K267" s="269"/>
      <c r="L267" s="43"/>
      <c r="M267" s="270" t="s">
        <v>1</v>
      </c>
      <c r="N267" s="271" t="s">
        <v>44</v>
      </c>
      <c r="O267" s="99"/>
      <c r="P267" s="272">
        <f>O267*H267</f>
        <v>0</v>
      </c>
      <c r="Q267" s="272">
        <v>0.00080999999999999996</v>
      </c>
      <c r="R267" s="272">
        <f>Q267*H267</f>
        <v>0.0020249999999999999</v>
      </c>
      <c r="S267" s="272">
        <v>0</v>
      </c>
      <c r="T267" s="273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74" t="s">
        <v>257</v>
      </c>
      <c r="AT267" s="274" t="s">
        <v>220</v>
      </c>
      <c r="AU267" s="274" t="s">
        <v>91</v>
      </c>
      <c r="AY267" s="17" t="s">
        <v>217</v>
      </c>
      <c r="BE267" s="159">
        <f>IF(N267="základná",J267,0)</f>
        <v>0</v>
      </c>
      <c r="BF267" s="159">
        <f>IF(N267="znížená",J267,0)</f>
        <v>0</v>
      </c>
      <c r="BG267" s="159">
        <f>IF(N267="zákl. prenesená",J267,0)</f>
        <v>0</v>
      </c>
      <c r="BH267" s="159">
        <f>IF(N267="zníž. prenesená",J267,0)</f>
        <v>0</v>
      </c>
      <c r="BI267" s="159">
        <f>IF(N267="nulová",J267,0)</f>
        <v>0</v>
      </c>
      <c r="BJ267" s="17" t="s">
        <v>91</v>
      </c>
      <c r="BK267" s="159">
        <f>ROUND(I267*H267,2)</f>
        <v>0</v>
      </c>
      <c r="BL267" s="17" t="s">
        <v>257</v>
      </c>
      <c r="BM267" s="274" t="s">
        <v>420</v>
      </c>
    </row>
    <row r="268" s="2" customFormat="1" ht="16.5" customHeight="1">
      <c r="A268" s="40"/>
      <c r="B268" s="41"/>
      <c r="C268" s="262" t="s">
        <v>421</v>
      </c>
      <c r="D268" s="262" t="s">
        <v>220</v>
      </c>
      <c r="E268" s="263" t="s">
        <v>422</v>
      </c>
      <c r="F268" s="264" t="s">
        <v>423</v>
      </c>
      <c r="G268" s="265" t="s">
        <v>231</v>
      </c>
      <c r="H268" s="266">
        <v>4</v>
      </c>
      <c r="I268" s="267"/>
      <c r="J268" s="268">
        <f>ROUND(I268*H268,2)</f>
        <v>0</v>
      </c>
      <c r="K268" s="269"/>
      <c r="L268" s="43"/>
      <c r="M268" s="270" t="s">
        <v>1</v>
      </c>
      <c r="N268" s="271" t="s">
        <v>44</v>
      </c>
      <c r="O268" s="99"/>
      <c r="P268" s="272">
        <f>O268*H268</f>
        <v>0</v>
      </c>
      <c r="Q268" s="272">
        <v>0.00089999999999999998</v>
      </c>
      <c r="R268" s="272">
        <f>Q268*H268</f>
        <v>0.0035999999999999999</v>
      </c>
      <c r="S268" s="272">
        <v>0</v>
      </c>
      <c r="T268" s="273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74" t="s">
        <v>257</v>
      </c>
      <c r="AT268" s="274" t="s">
        <v>220</v>
      </c>
      <c r="AU268" s="274" t="s">
        <v>91</v>
      </c>
      <c r="AY268" s="17" t="s">
        <v>217</v>
      </c>
      <c r="BE268" s="159">
        <f>IF(N268="základná",J268,0)</f>
        <v>0</v>
      </c>
      <c r="BF268" s="159">
        <f>IF(N268="znížená",J268,0)</f>
        <v>0</v>
      </c>
      <c r="BG268" s="159">
        <f>IF(N268="zákl. prenesená",J268,0)</f>
        <v>0</v>
      </c>
      <c r="BH268" s="159">
        <f>IF(N268="zníž. prenesená",J268,0)</f>
        <v>0</v>
      </c>
      <c r="BI268" s="159">
        <f>IF(N268="nulová",J268,0)</f>
        <v>0</v>
      </c>
      <c r="BJ268" s="17" t="s">
        <v>91</v>
      </c>
      <c r="BK268" s="159">
        <f>ROUND(I268*H268,2)</f>
        <v>0</v>
      </c>
      <c r="BL268" s="17" t="s">
        <v>257</v>
      </c>
      <c r="BM268" s="274" t="s">
        <v>424</v>
      </c>
    </row>
    <row r="269" s="2" customFormat="1" ht="16.5" customHeight="1">
      <c r="A269" s="40"/>
      <c r="B269" s="41"/>
      <c r="C269" s="262" t="s">
        <v>425</v>
      </c>
      <c r="D269" s="262" t="s">
        <v>220</v>
      </c>
      <c r="E269" s="263" t="s">
        <v>426</v>
      </c>
      <c r="F269" s="264" t="s">
        <v>427</v>
      </c>
      <c r="G269" s="265" t="s">
        <v>231</v>
      </c>
      <c r="H269" s="266">
        <v>3</v>
      </c>
      <c r="I269" s="267"/>
      <c r="J269" s="268">
        <f>ROUND(I269*H269,2)</f>
        <v>0</v>
      </c>
      <c r="K269" s="269"/>
      <c r="L269" s="43"/>
      <c r="M269" s="270" t="s">
        <v>1</v>
      </c>
      <c r="N269" s="271" t="s">
        <v>44</v>
      </c>
      <c r="O269" s="99"/>
      <c r="P269" s="272">
        <f>O269*H269</f>
        <v>0</v>
      </c>
      <c r="Q269" s="272">
        <v>0.00148</v>
      </c>
      <c r="R269" s="272">
        <f>Q269*H269</f>
        <v>0.0044399999999999995</v>
      </c>
      <c r="S269" s="272">
        <v>0</v>
      </c>
      <c r="T269" s="273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74" t="s">
        <v>257</v>
      </c>
      <c r="AT269" s="274" t="s">
        <v>220</v>
      </c>
      <c r="AU269" s="274" t="s">
        <v>91</v>
      </c>
      <c r="AY269" s="17" t="s">
        <v>217</v>
      </c>
      <c r="BE269" s="159">
        <f>IF(N269="základná",J269,0)</f>
        <v>0</v>
      </c>
      <c r="BF269" s="159">
        <f>IF(N269="znížená",J269,0)</f>
        <v>0</v>
      </c>
      <c r="BG269" s="159">
        <f>IF(N269="zákl. prenesená",J269,0)</f>
        <v>0</v>
      </c>
      <c r="BH269" s="159">
        <f>IF(N269="zníž. prenesená",J269,0)</f>
        <v>0</v>
      </c>
      <c r="BI269" s="159">
        <f>IF(N269="nulová",J269,0)</f>
        <v>0</v>
      </c>
      <c r="BJ269" s="17" t="s">
        <v>91</v>
      </c>
      <c r="BK269" s="159">
        <f>ROUND(I269*H269,2)</f>
        <v>0</v>
      </c>
      <c r="BL269" s="17" t="s">
        <v>257</v>
      </c>
      <c r="BM269" s="274" t="s">
        <v>428</v>
      </c>
    </row>
    <row r="270" s="2" customFormat="1" ht="24.15" customHeight="1">
      <c r="A270" s="40"/>
      <c r="B270" s="41"/>
      <c r="C270" s="262" t="s">
        <v>429</v>
      </c>
      <c r="D270" s="262" t="s">
        <v>220</v>
      </c>
      <c r="E270" s="263" t="s">
        <v>430</v>
      </c>
      <c r="F270" s="264" t="s">
        <v>431</v>
      </c>
      <c r="G270" s="265" t="s">
        <v>231</v>
      </c>
      <c r="H270" s="266">
        <v>5</v>
      </c>
      <c r="I270" s="267"/>
      <c r="J270" s="268">
        <f>ROUND(I270*H270,2)</f>
        <v>0</v>
      </c>
      <c r="K270" s="269"/>
      <c r="L270" s="43"/>
      <c r="M270" s="270" t="s">
        <v>1</v>
      </c>
      <c r="N270" s="271" t="s">
        <v>44</v>
      </c>
      <c r="O270" s="99"/>
      <c r="P270" s="272">
        <f>O270*H270</f>
        <v>0</v>
      </c>
      <c r="Q270" s="272">
        <v>0.00181193</v>
      </c>
      <c r="R270" s="272">
        <f>Q270*H270</f>
        <v>0.0090596500000000007</v>
      </c>
      <c r="S270" s="272">
        <v>0</v>
      </c>
      <c r="T270" s="273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74" t="s">
        <v>257</v>
      </c>
      <c r="AT270" s="274" t="s">
        <v>220</v>
      </c>
      <c r="AU270" s="274" t="s">
        <v>91</v>
      </c>
      <c r="AY270" s="17" t="s">
        <v>217</v>
      </c>
      <c r="BE270" s="159">
        <f>IF(N270="základná",J270,0)</f>
        <v>0</v>
      </c>
      <c r="BF270" s="159">
        <f>IF(N270="znížená",J270,0)</f>
        <v>0</v>
      </c>
      <c r="BG270" s="159">
        <f>IF(N270="zákl. prenesená",J270,0)</f>
        <v>0</v>
      </c>
      <c r="BH270" s="159">
        <f>IF(N270="zníž. prenesená",J270,0)</f>
        <v>0</v>
      </c>
      <c r="BI270" s="159">
        <f>IF(N270="nulová",J270,0)</f>
        <v>0</v>
      </c>
      <c r="BJ270" s="17" t="s">
        <v>91</v>
      </c>
      <c r="BK270" s="159">
        <f>ROUND(I270*H270,2)</f>
        <v>0</v>
      </c>
      <c r="BL270" s="17" t="s">
        <v>257</v>
      </c>
      <c r="BM270" s="274" t="s">
        <v>432</v>
      </c>
    </row>
    <row r="271" s="2" customFormat="1" ht="16.5" customHeight="1">
      <c r="A271" s="40"/>
      <c r="B271" s="41"/>
      <c r="C271" s="262" t="s">
        <v>433</v>
      </c>
      <c r="D271" s="262" t="s">
        <v>220</v>
      </c>
      <c r="E271" s="263" t="s">
        <v>434</v>
      </c>
      <c r="F271" s="264" t="s">
        <v>435</v>
      </c>
      <c r="G271" s="265" t="s">
        <v>231</v>
      </c>
      <c r="H271" s="266">
        <v>2</v>
      </c>
      <c r="I271" s="267"/>
      <c r="J271" s="268">
        <f>ROUND(I271*H271,2)</f>
        <v>0</v>
      </c>
      <c r="K271" s="269"/>
      <c r="L271" s="43"/>
      <c r="M271" s="270" t="s">
        <v>1</v>
      </c>
      <c r="N271" s="271" t="s">
        <v>44</v>
      </c>
      <c r="O271" s="99"/>
      <c r="P271" s="272">
        <f>O271*H271</f>
        <v>0</v>
      </c>
      <c r="Q271" s="272">
        <v>0.0015200000000000001</v>
      </c>
      <c r="R271" s="272">
        <f>Q271*H271</f>
        <v>0.0030400000000000002</v>
      </c>
      <c r="S271" s="272">
        <v>0</v>
      </c>
      <c r="T271" s="273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74" t="s">
        <v>257</v>
      </c>
      <c r="AT271" s="274" t="s">
        <v>220</v>
      </c>
      <c r="AU271" s="274" t="s">
        <v>91</v>
      </c>
      <c r="AY271" s="17" t="s">
        <v>217</v>
      </c>
      <c r="BE271" s="159">
        <f>IF(N271="základná",J271,0)</f>
        <v>0</v>
      </c>
      <c r="BF271" s="159">
        <f>IF(N271="znížená",J271,0)</f>
        <v>0</v>
      </c>
      <c r="BG271" s="159">
        <f>IF(N271="zákl. prenesená",J271,0)</f>
        <v>0</v>
      </c>
      <c r="BH271" s="159">
        <f>IF(N271="zníž. prenesená",J271,0)</f>
        <v>0</v>
      </c>
      <c r="BI271" s="159">
        <f>IF(N271="nulová",J271,0)</f>
        <v>0</v>
      </c>
      <c r="BJ271" s="17" t="s">
        <v>91</v>
      </c>
      <c r="BK271" s="159">
        <f>ROUND(I271*H271,2)</f>
        <v>0</v>
      </c>
      <c r="BL271" s="17" t="s">
        <v>257</v>
      </c>
      <c r="BM271" s="274" t="s">
        <v>436</v>
      </c>
    </row>
    <row r="272" s="13" customFormat="1">
      <c r="A272" s="13"/>
      <c r="B272" s="275"/>
      <c r="C272" s="276"/>
      <c r="D272" s="277" t="s">
        <v>225</v>
      </c>
      <c r="E272" s="278" t="s">
        <v>1</v>
      </c>
      <c r="F272" s="279" t="s">
        <v>153</v>
      </c>
      <c r="G272" s="276"/>
      <c r="H272" s="280">
        <v>2</v>
      </c>
      <c r="I272" s="281"/>
      <c r="J272" s="276"/>
      <c r="K272" s="276"/>
      <c r="L272" s="282"/>
      <c r="M272" s="283"/>
      <c r="N272" s="284"/>
      <c r="O272" s="284"/>
      <c r="P272" s="284"/>
      <c r="Q272" s="284"/>
      <c r="R272" s="284"/>
      <c r="S272" s="284"/>
      <c r="T272" s="28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6" t="s">
        <v>225</v>
      </c>
      <c r="AU272" s="286" t="s">
        <v>91</v>
      </c>
      <c r="AV272" s="13" t="s">
        <v>91</v>
      </c>
      <c r="AW272" s="13" t="s">
        <v>33</v>
      </c>
      <c r="AX272" s="13" t="s">
        <v>85</v>
      </c>
      <c r="AY272" s="286" t="s">
        <v>217</v>
      </c>
    </row>
    <row r="273" s="2" customFormat="1" ht="16.5" customHeight="1">
      <c r="A273" s="40"/>
      <c r="B273" s="41"/>
      <c r="C273" s="262" t="s">
        <v>437</v>
      </c>
      <c r="D273" s="262" t="s">
        <v>220</v>
      </c>
      <c r="E273" s="263" t="s">
        <v>438</v>
      </c>
      <c r="F273" s="264" t="s">
        <v>439</v>
      </c>
      <c r="G273" s="265" t="s">
        <v>305</v>
      </c>
      <c r="H273" s="266">
        <v>3</v>
      </c>
      <c r="I273" s="267"/>
      <c r="J273" s="268">
        <f>ROUND(I273*H273,2)</f>
        <v>0</v>
      </c>
      <c r="K273" s="269"/>
      <c r="L273" s="43"/>
      <c r="M273" s="270" t="s">
        <v>1</v>
      </c>
      <c r="N273" s="271" t="s">
        <v>44</v>
      </c>
      <c r="O273" s="99"/>
      <c r="P273" s="272">
        <f>O273*H273</f>
        <v>0</v>
      </c>
      <c r="Q273" s="272">
        <v>0</v>
      </c>
      <c r="R273" s="272">
        <f>Q273*H273</f>
        <v>0</v>
      </c>
      <c r="S273" s="272">
        <v>0</v>
      </c>
      <c r="T273" s="273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74" t="s">
        <v>257</v>
      </c>
      <c r="AT273" s="274" t="s">
        <v>220</v>
      </c>
      <c r="AU273" s="274" t="s">
        <v>91</v>
      </c>
      <c r="AY273" s="17" t="s">
        <v>217</v>
      </c>
      <c r="BE273" s="159">
        <f>IF(N273="základná",J273,0)</f>
        <v>0</v>
      </c>
      <c r="BF273" s="159">
        <f>IF(N273="znížená",J273,0)</f>
        <v>0</v>
      </c>
      <c r="BG273" s="159">
        <f>IF(N273="zákl. prenesená",J273,0)</f>
        <v>0</v>
      </c>
      <c r="BH273" s="159">
        <f>IF(N273="zníž. prenesená",J273,0)</f>
        <v>0</v>
      </c>
      <c r="BI273" s="159">
        <f>IF(N273="nulová",J273,0)</f>
        <v>0</v>
      </c>
      <c r="BJ273" s="17" t="s">
        <v>91</v>
      </c>
      <c r="BK273" s="159">
        <f>ROUND(I273*H273,2)</f>
        <v>0</v>
      </c>
      <c r="BL273" s="17" t="s">
        <v>257</v>
      </c>
      <c r="BM273" s="274" t="s">
        <v>440</v>
      </c>
    </row>
    <row r="274" s="13" customFormat="1">
      <c r="A274" s="13"/>
      <c r="B274" s="275"/>
      <c r="C274" s="276"/>
      <c r="D274" s="277" t="s">
        <v>225</v>
      </c>
      <c r="E274" s="278" t="s">
        <v>1</v>
      </c>
      <c r="F274" s="279" t="s">
        <v>441</v>
      </c>
      <c r="G274" s="276"/>
      <c r="H274" s="280">
        <v>3</v>
      </c>
      <c r="I274" s="281"/>
      <c r="J274" s="276"/>
      <c r="K274" s="276"/>
      <c r="L274" s="282"/>
      <c r="M274" s="283"/>
      <c r="N274" s="284"/>
      <c r="O274" s="284"/>
      <c r="P274" s="284"/>
      <c r="Q274" s="284"/>
      <c r="R274" s="284"/>
      <c r="S274" s="284"/>
      <c r="T274" s="28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86" t="s">
        <v>225</v>
      </c>
      <c r="AU274" s="286" t="s">
        <v>91</v>
      </c>
      <c r="AV274" s="13" t="s">
        <v>91</v>
      </c>
      <c r="AW274" s="13" t="s">
        <v>33</v>
      </c>
      <c r="AX274" s="13" t="s">
        <v>78</v>
      </c>
      <c r="AY274" s="286" t="s">
        <v>217</v>
      </c>
    </row>
    <row r="275" s="14" customFormat="1">
      <c r="A275" s="14"/>
      <c r="B275" s="287"/>
      <c r="C275" s="288"/>
      <c r="D275" s="277" t="s">
        <v>225</v>
      </c>
      <c r="E275" s="289" t="s">
        <v>1</v>
      </c>
      <c r="F275" s="290" t="s">
        <v>228</v>
      </c>
      <c r="G275" s="288"/>
      <c r="H275" s="291">
        <v>3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97" t="s">
        <v>225</v>
      </c>
      <c r="AU275" s="297" t="s">
        <v>91</v>
      </c>
      <c r="AV275" s="14" t="s">
        <v>140</v>
      </c>
      <c r="AW275" s="14" t="s">
        <v>33</v>
      </c>
      <c r="AX275" s="14" t="s">
        <v>85</v>
      </c>
      <c r="AY275" s="297" t="s">
        <v>217</v>
      </c>
    </row>
    <row r="276" s="2" customFormat="1" ht="24.15" customHeight="1">
      <c r="A276" s="40"/>
      <c r="B276" s="41"/>
      <c r="C276" s="309" t="s">
        <v>442</v>
      </c>
      <c r="D276" s="309" t="s">
        <v>386</v>
      </c>
      <c r="E276" s="310" t="s">
        <v>443</v>
      </c>
      <c r="F276" s="311" t="s">
        <v>444</v>
      </c>
      <c r="G276" s="312" t="s">
        <v>305</v>
      </c>
      <c r="H276" s="313">
        <v>3</v>
      </c>
      <c r="I276" s="314"/>
      <c r="J276" s="315">
        <f>ROUND(I276*H276,2)</f>
        <v>0</v>
      </c>
      <c r="K276" s="316"/>
      <c r="L276" s="317"/>
      <c r="M276" s="318" t="s">
        <v>1</v>
      </c>
      <c r="N276" s="319" t="s">
        <v>44</v>
      </c>
      <c r="O276" s="99"/>
      <c r="P276" s="272">
        <f>O276*H276</f>
        <v>0</v>
      </c>
      <c r="Q276" s="272">
        <v>4.0000000000000003E-05</v>
      </c>
      <c r="R276" s="272">
        <f>Q276*H276</f>
        <v>0.00012000000000000002</v>
      </c>
      <c r="S276" s="272">
        <v>0</v>
      </c>
      <c r="T276" s="273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74" t="s">
        <v>381</v>
      </c>
      <c r="AT276" s="274" t="s">
        <v>386</v>
      </c>
      <c r="AU276" s="274" t="s">
        <v>91</v>
      </c>
      <c r="AY276" s="17" t="s">
        <v>217</v>
      </c>
      <c r="BE276" s="159">
        <f>IF(N276="základná",J276,0)</f>
        <v>0</v>
      </c>
      <c r="BF276" s="159">
        <f>IF(N276="znížená",J276,0)</f>
        <v>0</v>
      </c>
      <c r="BG276" s="159">
        <f>IF(N276="zákl. prenesená",J276,0)</f>
        <v>0</v>
      </c>
      <c r="BH276" s="159">
        <f>IF(N276="zníž. prenesená",J276,0)</f>
        <v>0</v>
      </c>
      <c r="BI276" s="159">
        <f>IF(N276="nulová",J276,0)</f>
        <v>0</v>
      </c>
      <c r="BJ276" s="17" t="s">
        <v>91</v>
      </c>
      <c r="BK276" s="159">
        <f>ROUND(I276*H276,2)</f>
        <v>0</v>
      </c>
      <c r="BL276" s="17" t="s">
        <v>257</v>
      </c>
      <c r="BM276" s="274" t="s">
        <v>445</v>
      </c>
    </row>
    <row r="277" s="2" customFormat="1" ht="16.5" customHeight="1">
      <c r="A277" s="40"/>
      <c r="B277" s="41"/>
      <c r="C277" s="262" t="s">
        <v>446</v>
      </c>
      <c r="D277" s="262" t="s">
        <v>220</v>
      </c>
      <c r="E277" s="263" t="s">
        <v>447</v>
      </c>
      <c r="F277" s="264" t="s">
        <v>448</v>
      </c>
      <c r="G277" s="265" t="s">
        <v>305</v>
      </c>
      <c r="H277" s="266">
        <v>1</v>
      </c>
      <c r="I277" s="267"/>
      <c r="J277" s="268">
        <f>ROUND(I277*H277,2)</f>
        <v>0</v>
      </c>
      <c r="K277" s="269"/>
      <c r="L277" s="43"/>
      <c r="M277" s="270" t="s">
        <v>1</v>
      </c>
      <c r="N277" s="271" t="s">
        <v>44</v>
      </c>
      <c r="O277" s="99"/>
      <c r="P277" s="272">
        <f>O277*H277</f>
        <v>0</v>
      </c>
      <c r="Q277" s="272">
        <v>0</v>
      </c>
      <c r="R277" s="272">
        <f>Q277*H277</f>
        <v>0</v>
      </c>
      <c r="S277" s="272">
        <v>0.042849999999999999</v>
      </c>
      <c r="T277" s="273">
        <f>S277*H277</f>
        <v>0.042849999999999999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74" t="s">
        <v>257</v>
      </c>
      <c r="AT277" s="274" t="s">
        <v>220</v>
      </c>
      <c r="AU277" s="274" t="s">
        <v>91</v>
      </c>
      <c r="AY277" s="17" t="s">
        <v>217</v>
      </c>
      <c r="BE277" s="159">
        <f>IF(N277="základná",J277,0)</f>
        <v>0</v>
      </c>
      <c r="BF277" s="159">
        <f>IF(N277="znížená",J277,0)</f>
        <v>0</v>
      </c>
      <c r="BG277" s="159">
        <f>IF(N277="zákl. prenesená",J277,0)</f>
        <v>0</v>
      </c>
      <c r="BH277" s="159">
        <f>IF(N277="zníž. prenesená",J277,0)</f>
        <v>0</v>
      </c>
      <c r="BI277" s="159">
        <f>IF(N277="nulová",J277,0)</f>
        <v>0</v>
      </c>
      <c r="BJ277" s="17" t="s">
        <v>91</v>
      </c>
      <c r="BK277" s="159">
        <f>ROUND(I277*H277,2)</f>
        <v>0</v>
      </c>
      <c r="BL277" s="17" t="s">
        <v>257</v>
      </c>
      <c r="BM277" s="274" t="s">
        <v>449</v>
      </c>
    </row>
    <row r="278" s="2" customFormat="1" ht="24.15" customHeight="1">
      <c r="A278" s="40"/>
      <c r="B278" s="41"/>
      <c r="C278" s="262" t="s">
        <v>450</v>
      </c>
      <c r="D278" s="262" t="s">
        <v>220</v>
      </c>
      <c r="E278" s="263" t="s">
        <v>451</v>
      </c>
      <c r="F278" s="264" t="s">
        <v>452</v>
      </c>
      <c r="G278" s="265" t="s">
        <v>305</v>
      </c>
      <c r="H278" s="266">
        <v>1</v>
      </c>
      <c r="I278" s="267"/>
      <c r="J278" s="268">
        <f>ROUND(I278*H278,2)</f>
        <v>0</v>
      </c>
      <c r="K278" s="269"/>
      <c r="L278" s="43"/>
      <c r="M278" s="270" t="s">
        <v>1</v>
      </c>
      <c r="N278" s="271" t="s">
        <v>44</v>
      </c>
      <c r="O278" s="99"/>
      <c r="P278" s="272">
        <f>O278*H278</f>
        <v>0</v>
      </c>
      <c r="Q278" s="272">
        <v>0.000368</v>
      </c>
      <c r="R278" s="272">
        <f>Q278*H278</f>
        <v>0.000368</v>
      </c>
      <c r="S278" s="272">
        <v>0</v>
      </c>
      <c r="T278" s="273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74" t="s">
        <v>257</v>
      </c>
      <c r="AT278" s="274" t="s">
        <v>220</v>
      </c>
      <c r="AU278" s="274" t="s">
        <v>91</v>
      </c>
      <c r="AY278" s="17" t="s">
        <v>217</v>
      </c>
      <c r="BE278" s="159">
        <f>IF(N278="základná",J278,0)</f>
        <v>0</v>
      </c>
      <c r="BF278" s="159">
        <f>IF(N278="znížená",J278,0)</f>
        <v>0</v>
      </c>
      <c r="BG278" s="159">
        <f>IF(N278="zákl. prenesená",J278,0)</f>
        <v>0</v>
      </c>
      <c r="BH278" s="159">
        <f>IF(N278="zníž. prenesená",J278,0)</f>
        <v>0</v>
      </c>
      <c r="BI278" s="159">
        <f>IF(N278="nulová",J278,0)</f>
        <v>0</v>
      </c>
      <c r="BJ278" s="17" t="s">
        <v>91</v>
      </c>
      <c r="BK278" s="159">
        <f>ROUND(I278*H278,2)</f>
        <v>0</v>
      </c>
      <c r="BL278" s="17" t="s">
        <v>257</v>
      </c>
      <c r="BM278" s="274" t="s">
        <v>453</v>
      </c>
    </row>
    <row r="279" s="2" customFormat="1" ht="24.15" customHeight="1">
      <c r="A279" s="40"/>
      <c r="B279" s="41"/>
      <c r="C279" s="309" t="s">
        <v>454</v>
      </c>
      <c r="D279" s="309" t="s">
        <v>386</v>
      </c>
      <c r="E279" s="310" t="s">
        <v>455</v>
      </c>
      <c r="F279" s="311" t="s">
        <v>456</v>
      </c>
      <c r="G279" s="312" t="s">
        <v>305</v>
      </c>
      <c r="H279" s="313">
        <v>1</v>
      </c>
      <c r="I279" s="314"/>
      <c r="J279" s="315">
        <f>ROUND(I279*H279,2)</f>
        <v>0</v>
      </c>
      <c r="K279" s="316"/>
      <c r="L279" s="317"/>
      <c r="M279" s="318" t="s">
        <v>1</v>
      </c>
      <c r="N279" s="319" t="s">
        <v>44</v>
      </c>
      <c r="O279" s="99"/>
      <c r="P279" s="272">
        <f>O279*H279</f>
        <v>0</v>
      </c>
      <c r="Q279" s="272">
        <v>0.00063000000000000003</v>
      </c>
      <c r="R279" s="272">
        <f>Q279*H279</f>
        <v>0.00063000000000000003</v>
      </c>
      <c r="S279" s="272">
        <v>0</v>
      </c>
      <c r="T279" s="273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74" t="s">
        <v>381</v>
      </c>
      <c r="AT279" s="274" t="s">
        <v>386</v>
      </c>
      <c r="AU279" s="274" t="s">
        <v>91</v>
      </c>
      <c r="AY279" s="17" t="s">
        <v>217</v>
      </c>
      <c r="BE279" s="159">
        <f>IF(N279="základná",J279,0)</f>
        <v>0</v>
      </c>
      <c r="BF279" s="159">
        <f>IF(N279="znížená",J279,0)</f>
        <v>0</v>
      </c>
      <c r="BG279" s="159">
        <f>IF(N279="zákl. prenesená",J279,0)</f>
        <v>0</v>
      </c>
      <c r="BH279" s="159">
        <f>IF(N279="zníž. prenesená",J279,0)</f>
        <v>0</v>
      </c>
      <c r="BI279" s="159">
        <f>IF(N279="nulová",J279,0)</f>
        <v>0</v>
      </c>
      <c r="BJ279" s="17" t="s">
        <v>91</v>
      </c>
      <c r="BK279" s="159">
        <f>ROUND(I279*H279,2)</f>
        <v>0</v>
      </c>
      <c r="BL279" s="17" t="s">
        <v>257</v>
      </c>
      <c r="BM279" s="274" t="s">
        <v>457</v>
      </c>
    </row>
    <row r="280" s="2" customFormat="1" ht="24.15" customHeight="1">
      <c r="A280" s="40"/>
      <c r="B280" s="41"/>
      <c r="C280" s="262" t="s">
        <v>458</v>
      </c>
      <c r="D280" s="262" t="s">
        <v>220</v>
      </c>
      <c r="E280" s="263" t="s">
        <v>459</v>
      </c>
      <c r="F280" s="264" t="s">
        <v>460</v>
      </c>
      <c r="G280" s="265" t="s">
        <v>406</v>
      </c>
      <c r="H280" s="266"/>
      <c r="I280" s="267"/>
      <c r="J280" s="268">
        <f>ROUND(I280*H280,2)</f>
        <v>0</v>
      </c>
      <c r="K280" s="269"/>
      <c r="L280" s="43"/>
      <c r="M280" s="270" t="s">
        <v>1</v>
      </c>
      <c r="N280" s="271" t="s">
        <v>44</v>
      </c>
      <c r="O280" s="99"/>
      <c r="P280" s="272">
        <f>O280*H280</f>
        <v>0</v>
      </c>
      <c r="Q280" s="272">
        <v>0</v>
      </c>
      <c r="R280" s="272">
        <f>Q280*H280</f>
        <v>0</v>
      </c>
      <c r="S280" s="272">
        <v>0</v>
      </c>
      <c r="T280" s="273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74" t="s">
        <v>257</v>
      </c>
      <c r="AT280" s="274" t="s">
        <v>220</v>
      </c>
      <c r="AU280" s="274" t="s">
        <v>91</v>
      </c>
      <c r="AY280" s="17" t="s">
        <v>217</v>
      </c>
      <c r="BE280" s="159">
        <f>IF(N280="základná",J280,0)</f>
        <v>0</v>
      </c>
      <c r="BF280" s="159">
        <f>IF(N280="znížená",J280,0)</f>
        <v>0</v>
      </c>
      <c r="BG280" s="159">
        <f>IF(N280="zákl. prenesená",J280,0)</f>
        <v>0</v>
      </c>
      <c r="BH280" s="159">
        <f>IF(N280="zníž. prenesená",J280,0)</f>
        <v>0</v>
      </c>
      <c r="BI280" s="159">
        <f>IF(N280="nulová",J280,0)</f>
        <v>0</v>
      </c>
      <c r="BJ280" s="17" t="s">
        <v>91</v>
      </c>
      <c r="BK280" s="159">
        <f>ROUND(I280*H280,2)</f>
        <v>0</v>
      </c>
      <c r="BL280" s="17" t="s">
        <v>257</v>
      </c>
      <c r="BM280" s="274" t="s">
        <v>461</v>
      </c>
    </row>
    <row r="281" s="12" customFormat="1" ht="22.8" customHeight="1">
      <c r="A281" s="12"/>
      <c r="B281" s="247"/>
      <c r="C281" s="248"/>
      <c r="D281" s="249" t="s">
        <v>77</v>
      </c>
      <c r="E281" s="260" t="s">
        <v>462</v>
      </c>
      <c r="F281" s="260" t="s">
        <v>463</v>
      </c>
      <c r="G281" s="248"/>
      <c r="H281" s="248"/>
      <c r="I281" s="251"/>
      <c r="J281" s="261">
        <f>BK281</f>
        <v>0</v>
      </c>
      <c r="K281" s="248"/>
      <c r="L281" s="252"/>
      <c r="M281" s="253"/>
      <c r="N281" s="254"/>
      <c r="O281" s="254"/>
      <c r="P281" s="255">
        <f>SUM(P282:P290)</f>
        <v>0</v>
      </c>
      <c r="Q281" s="254"/>
      <c r="R281" s="255">
        <f>SUM(R282:R290)</f>
        <v>0.0087650000000000002</v>
      </c>
      <c r="S281" s="254"/>
      <c r="T281" s="256">
        <f>SUM(T282:T290)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57" t="s">
        <v>91</v>
      </c>
      <c r="AT281" s="258" t="s">
        <v>77</v>
      </c>
      <c r="AU281" s="258" t="s">
        <v>85</v>
      </c>
      <c r="AY281" s="257" t="s">
        <v>217</v>
      </c>
      <c r="BK281" s="259">
        <f>SUM(BK282:BK290)</f>
        <v>0</v>
      </c>
    </row>
    <row r="282" s="2" customFormat="1" ht="24.15" customHeight="1">
      <c r="A282" s="40"/>
      <c r="B282" s="41"/>
      <c r="C282" s="262" t="s">
        <v>464</v>
      </c>
      <c r="D282" s="262" t="s">
        <v>220</v>
      </c>
      <c r="E282" s="263" t="s">
        <v>465</v>
      </c>
      <c r="F282" s="264" t="s">
        <v>466</v>
      </c>
      <c r="G282" s="265" t="s">
        <v>231</v>
      </c>
      <c r="H282" s="266">
        <v>2.5</v>
      </c>
      <c r="I282" s="267"/>
      <c r="J282" s="268">
        <f>ROUND(I282*H282,2)</f>
        <v>0</v>
      </c>
      <c r="K282" s="269"/>
      <c r="L282" s="43"/>
      <c r="M282" s="270" t="s">
        <v>1</v>
      </c>
      <c r="N282" s="271" t="s">
        <v>44</v>
      </c>
      <c r="O282" s="99"/>
      <c r="P282" s="272">
        <f>O282*H282</f>
        <v>0</v>
      </c>
      <c r="Q282" s="272">
        <v>0.00038000000000000002</v>
      </c>
      <c r="R282" s="272">
        <f>Q282*H282</f>
        <v>0.00095000000000000011</v>
      </c>
      <c r="S282" s="272">
        <v>0</v>
      </c>
      <c r="T282" s="273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74" t="s">
        <v>257</v>
      </c>
      <c r="AT282" s="274" t="s">
        <v>220</v>
      </c>
      <c r="AU282" s="274" t="s">
        <v>91</v>
      </c>
      <c r="AY282" s="17" t="s">
        <v>217</v>
      </c>
      <c r="BE282" s="159">
        <f>IF(N282="základná",J282,0)</f>
        <v>0</v>
      </c>
      <c r="BF282" s="159">
        <f>IF(N282="znížená",J282,0)</f>
        <v>0</v>
      </c>
      <c r="BG282" s="159">
        <f>IF(N282="zákl. prenesená",J282,0)</f>
        <v>0</v>
      </c>
      <c r="BH282" s="159">
        <f>IF(N282="zníž. prenesená",J282,0)</f>
        <v>0</v>
      </c>
      <c r="BI282" s="159">
        <f>IF(N282="nulová",J282,0)</f>
        <v>0</v>
      </c>
      <c r="BJ282" s="17" t="s">
        <v>91</v>
      </c>
      <c r="BK282" s="159">
        <f>ROUND(I282*H282,2)</f>
        <v>0</v>
      </c>
      <c r="BL282" s="17" t="s">
        <v>257</v>
      </c>
      <c r="BM282" s="274" t="s">
        <v>467</v>
      </c>
    </row>
    <row r="283" s="2" customFormat="1" ht="24.15" customHeight="1">
      <c r="A283" s="40"/>
      <c r="B283" s="41"/>
      <c r="C283" s="262" t="s">
        <v>468</v>
      </c>
      <c r="D283" s="262" t="s">
        <v>220</v>
      </c>
      <c r="E283" s="263" t="s">
        <v>469</v>
      </c>
      <c r="F283" s="264" t="s">
        <v>470</v>
      </c>
      <c r="G283" s="265" t="s">
        <v>231</v>
      </c>
      <c r="H283" s="266">
        <v>2.5</v>
      </c>
      <c r="I283" s="267"/>
      <c r="J283" s="268">
        <f>ROUND(I283*H283,2)</f>
        <v>0</v>
      </c>
      <c r="K283" s="269"/>
      <c r="L283" s="43"/>
      <c r="M283" s="270" t="s">
        <v>1</v>
      </c>
      <c r="N283" s="271" t="s">
        <v>44</v>
      </c>
      <c r="O283" s="99"/>
      <c r="P283" s="272">
        <f>O283*H283</f>
        <v>0</v>
      </c>
      <c r="Q283" s="272">
        <v>0.00048999999999999998</v>
      </c>
      <c r="R283" s="272">
        <f>Q283*H283</f>
        <v>0.001225</v>
      </c>
      <c r="S283" s="272">
        <v>0</v>
      </c>
      <c r="T283" s="273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74" t="s">
        <v>257</v>
      </c>
      <c r="AT283" s="274" t="s">
        <v>220</v>
      </c>
      <c r="AU283" s="274" t="s">
        <v>91</v>
      </c>
      <c r="AY283" s="17" t="s">
        <v>217</v>
      </c>
      <c r="BE283" s="159">
        <f>IF(N283="základná",J283,0)</f>
        <v>0</v>
      </c>
      <c r="BF283" s="159">
        <f>IF(N283="znížená",J283,0)</f>
        <v>0</v>
      </c>
      <c r="BG283" s="159">
        <f>IF(N283="zákl. prenesená",J283,0)</f>
        <v>0</v>
      </c>
      <c r="BH283" s="159">
        <f>IF(N283="zníž. prenesená",J283,0)</f>
        <v>0</v>
      </c>
      <c r="BI283" s="159">
        <f>IF(N283="nulová",J283,0)</f>
        <v>0</v>
      </c>
      <c r="BJ283" s="17" t="s">
        <v>91</v>
      </c>
      <c r="BK283" s="159">
        <f>ROUND(I283*H283,2)</f>
        <v>0</v>
      </c>
      <c r="BL283" s="17" t="s">
        <v>257</v>
      </c>
      <c r="BM283" s="274" t="s">
        <v>471</v>
      </c>
    </row>
    <row r="284" s="2" customFormat="1" ht="24.15" customHeight="1">
      <c r="A284" s="40"/>
      <c r="B284" s="41"/>
      <c r="C284" s="262" t="s">
        <v>472</v>
      </c>
      <c r="D284" s="262" t="s">
        <v>220</v>
      </c>
      <c r="E284" s="263" t="s">
        <v>473</v>
      </c>
      <c r="F284" s="264" t="s">
        <v>474</v>
      </c>
      <c r="G284" s="265" t="s">
        <v>231</v>
      </c>
      <c r="H284" s="266">
        <v>5</v>
      </c>
      <c r="I284" s="267"/>
      <c r="J284" s="268">
        <f>ROUND(I284*H284,2)</f>
        <v>0</v>
      </c>
      <c r="K284" s="269"/>
      <c r="L284" s="43"/>
      <c r="M284" s="270" t="s">
        <v>1</v>
      </c>
      <c r="N284" s="271" t="s">
        <v>44</v>
      </c>
      <c r="O284" s="99"/>
      <c r="P284" s="272">
        <f>O284*H284</f>
        <v>0</v>
      </c>
      <c r="Q284" s="272">
        <v>0.00060999999999999997</v>
      </c>
      <c r="R284" s="272">
        <f>Q284*H284</f>
        <v>0.0030499999999999998</v>
      </c>
      <c r="S284" s="272">
        <v>0</v>
      </c>
      <c r="T284" s="273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74" t="s">
        <v>257</v>
      </c>
      <c r="AT284" s="274" t="s">
        <v>220</v>
      </c>
      <c r="AU284" s="274" t="s">
        <v>91</v>
      </c>
      <c r="AY284" s="17" t="s">
        <v>217</v>
      </c>
      <c r="BE284" s="159">
        <f>IF(N284="základná",J284,0)</f>
        <v>0</v>
      </c>
      <c r="BF284" s="159">
        <f>IF(N284="znížená",J284,0)</f>
        <v>0</v>
      </c>
      <c r="BG284" s="159">
        <f>IF(N284="zákl. prenesená",J284,0)</f>
        <v>0</v>
      </c>
      <c r="BH284" s="159">
        <f>IF(N284="zníž. prenesená",J284,0)</f>
        <v>0</v>
      </c>
      <c r="BI284" s="159">
        <f>IF(N284="nulová",J284,0)</f>
        <v>0</v>
      </c>
      <c r="BJ284" s="17" t="s">
        <v>91</v>
      </c>
      <c r="BK284" s="159">
        <f>ROUND(I284*H284,2)</f>
        <v>0</v>
      </c>
      <c r="BL284" s="17" t="s">
        <v>257</v>
      </c>
      <c r="BM284" s="274" t="s">
        <v>475</v>
      </c>
    </row>
    <row r="285" s="2" customFormat="1" ht="16.5" customHeight="1">
      <c r="A285" s="40"/>
      <c r="B285" s="41"/>
      <c r="C285" s="262" t="s">
        <v>476</v>
      </c>
      <c r="D285" s="262" t="s">
        <v>220</v>
      </c>
      <c r="E285" s="263" t="s">
        <v>477</v>
      </c>
      <c r="F285" s="264" t="s">
        <v>478</v>
      </c>
      <c r="G285" s="265" t="s">
        <v>305</v>
      </c>
      <c r="H285" s="266">
        <v>6</v>
      </c>
      <c r="I285" s="267"/>
      <c r="J285" s="268">
        <f>ROUND(I285*H285,2)</f>
        <v>0</v>
      </c>
      <c r="K285" s="269"/>
      <c r="L285" s="43"/>
      <c r="M285" s="270" t="s">
        <v>1</v>
      </c>
      <c r="N285" s="271" t="s">
        <v>44</v>
      </c>
      <c r="O285" s="99"/>
      <c r="P285" s="272">
        <f>O285*H285</f>
        <v>0</v>
      </c>
      <c r="Q285" s="272">
        <v>1.0000000000000001E-05</v>
      </c>
      <c r="R285" s="272">
        <f>Q285*H285</f>
        <v>6.0000000000000008E-05</v>
      </c>
      <c r="S285" s="272">
        <v>0</v>
      </c>
      <c r="T285" s="273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74" t="s">
        <v>257</v>
      </c>
      <c r="AT285" s="274" t="s">
        <v>220</v>
      </c>
      <c r="AU285" s="274" t="s">
        <v>91</v>
      </c>
      <c r="AY285" s="17" t="s">
        <v>217</v>
      </c>
      <c r="BE285" s="159">
        <f>IF(N285="základná",J285,0)</f>
        <v>0</v>
      </c>
      <c r="BF285" s="159">
        <f>IF(N285="znížená",J285,0)</f>
        <v>0</v>
      </c>
      <c r="BG285" s="159">
        <f>IF(N285="zákl. prenesená",J285,0)</f>
        <v>0</v>
      </c>
      <c r="BH285" s="159">
        <f>IF(N285="zníž. prenesená",J285,0)</f>
        <v>0</v>
      </c>
      <c r="BI285" s="159">
        <f>IF(N285="nulová",J285,0)</f>
        <v>0</v>
      </c>
      <c r="BJ285" s="17" t="s">
        <v>91</v>
      </c>
      <c r="BK285" s="159">
        <f>ROUND(I285*H285,2)</f>
        <v>0</v>
      </c>
      <c r="BL285" s="17" t="s">
        <v>257</v>
      </c>
      <c r="BM285" s="274" t="s">
        <v>479</v>
      </c>
    </row>
    <row r="286" s="13" customFormat="1">
      <c r="A286" s="13"/>
      <c r="B286" s="275"/>
      <c r="C286" s="276"/>
      <c r="D286" s="277" t="s">
        <v>225</v>
      </c>
      <c r="E286" s="278" t="s">
        <v>1</v>
      </c>
      <c r="F286" s="279" t="s">
        <v>480</v>
      </c>
      <c r="G286" s="276"/>
      <c r="H286" s="280">
        <v>4</v>
      </c>
      <c r="I286" s="281"/>
      <c r="J286" s="276"/>
      <c r="K286" s="276"/>
      <c r="L286" s="282"/>
      <c r="M286" s="283"/>
      <c r="N286" s="284"/>
      <c r="O286" s="284"/>
      <c r="P286" s="284"/>
      <c r="Q286" s="284"/>
      <c r="R286" s="284"/>
      <c r="S286" s="284"/>
      <c r="T286" s="28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86" t="s">
        <v>225</v>
      </c>
      <c r="AU286" s="286" t="s">
        <v>91</v>
      </c>
      <c r="AV286" s="13" t="s">
        <v>91</v>
      </c>
      <c r="AW286" s="13" t="s">
        <v>33</v>
      </c>
      <c r="AX286" s="13" t="s">
        <v>78</v>
      </c>
      <c r="AY286" s="286" t="s">
        <v>217</v>
      </c>
    </row>
    <row r="287" s="13" customFormat="1">
      <c r="A287" s="13"/>
      <c r="B287" s="275"/>
      <c r="C287" s="276"/>
      <c r="D287" s="277" t="s">
        <v>225</v>
      </c>
      <c r="E287" s="278" t="s">
        <v>1</v>
      </c>
      <c r="F287" s="279" t="s">
        <v>481</v>
      </c>
      <c r="G287" s="276"/>
      <c r="H287" s="280">
        <v>2</v>
      </c>
      <c r="I287" s="281"/>
      <c r="J287" s="276"/>
      <c r="K287" s="276"/>
      <c r="L287" s="282"/>
      <c r="M287" s="283"/>
      <c r="N287" s="284"/>
      <c r="O287" s="284"/>
      <c r="P287" s="284"/>
      <c r="Q287" s="284"/>
      <c r="R287" s="284"/>
      <c r="S287" s="284"/>
      <c r="T287" s="28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6" t="s">
        <v>225</v>
      </c>
      <c r="AU287" s="286" t="s">
        <v>91</v>
      </c>
      <c r="AV287" s="13" t="s">
        <v>91</v>
      </c>
      <c r="AW287" s="13" t="s">
        <v>33</v>
      </c>
      <c r="AX287" s="13" t="s">
        <v>78</v>
      </c>
      <c r="AY287" s="286" t="s">
        <v>217</v>
      </c>
    </row>
    <row r="288" s="14" customFormat="1">
      <c r="A288" s="14"/>
      <c r="B288" s="287"/>
      <c r="C288" s="288"/>
      <c r="D288" s="277" t="s">
        <v>225</v>
      </c>
      <c r="E288" s="289" t="s">
        <v>1</v>
      </c>
      <c r="F288" s="290" t="s">
        <v>228</v>
      </c>
      <c r="G288" s="288"/>
      <c r="H288" s="291">
        <v>6</v>
      </c>
      <c r="I288" s="292"/>
      <c r="J288" s="288"/>
      <c r="K288" s="288"/>
      <c r="L288" s="293"/>
      <c r="M288" s="294"/>
      <c r="N288" s="295"/>
      <c r="O288" s="295"/>
      <c r="P288" s="295"/>
      <c r="Q288" s="295"/>
      <c r="R288" s="295"/>
      <c r="S288" s="295"/>
      <c r="T288" s="29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97" t="s">
        <v>225</v>
      </c>
      <c r="AU288" s="297" t="s">
        <v>91</v>
      </c>
      <c r="AV288" s="14" t="s">
        <v>140</v>
      </c>
      <c r="AW288" s="14" t="s">
        <v>33</v>
      </c>
      <c r="AX288" s="14" t="s">
        <v>85</v>
      </c>
      <c r="AY288" s="297" t="s">
        <v>217</v>
      </c>
    </row>
    <row r="289" s="2" customFormat="1" ht="16.5" customHeight="1">
      <c r="A289" s="40"/>
      <c r="B289" s="41"/>
      <c r="C289" s="309" t="s">
        <v>482</v>
      </c>
      <c r="D289" s="309" t="s">
        <v>386</v>
      </c>
      <c r="E289" s="310" t="s">
        <v>483</v>
      </c>
      <c r="F289" s="311" t="s">
        <v>484</v>
      </c>
      <c r="G289" s="312" t="s">
        <v>305</v>
      </c>
      <c r="H289" s="313">
        <v>6</v>
      </c>
      <c r="I289" s="314"/>
      <c r="J289" s="315">
        <f>ROUND(I289*H289,2)</f>
        <v>0</v>
      </c>
      <c r="K289" s="316"/>
      <c r="L289" s="317"/>
      <c r="M289" s="318" t="s">
        <v>1</v>
      </c>
      <c r="N289" s="319" t="s">
        <v>44</v>
      </c>
      <c r="O289" s="99"/>
      <c r="P289" s="272">
        <f>O289*H289</f>
        <v>0</v>
      </c>
      <c r="Q289" s="272">
        <v>0.00058</v>
      </c>
      <c r="R289" s="272">
        <f>Q289*H289</f>
        <v>0.00348</v>
      </c>
      <c r="S289" s="272">
        <v>0</v>
      </c>
      <c r="T289" s="273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74" t="s">
        <v>381</v>
      </c>
      <c r="AT289" s="274" t="s">
        <v>386</v>
      </c>
      <c r="AU289" s="274" t="s">
        <v>91</v>
      </c>
      <c r="AY289" s="17" t="s">
        <v>217</v>
      </c>
      <c r="BE289" s="159">
        <f>IF(N289="základná",J289,0)</f>
        <v>0</v>
      </c>
      <c r="BF289" s="159">
        <f>IF(N289="znížená",J289,0)</f>
        <v>0</v>
      </c>
      <c r="BG289" s="159">
        <f>IF(N289="zákl. prenesená",J289,0)</f>
        <v>0</v>
      </c>
      <c r="BH289" s="159">
        <f>IF(N289="zníž. prenesená",J289,0)</f>
        <v>0</v>
      </c>
      <c r="BI289" s="159">
        <f>IF(N289="nulová",J289,0)</f>
        <v>0</v>
      </c>
      <c r="BJ289" s="17" t="s">
        <v>91</v>
      </c>
      <c r="BK289" s="159">
        <f>ROUND(I289*H289,2)</f>
        <v>0</v>
      </c>
      <c r="BL289" s="17" t="s">
        <v>257</v>
      </c>
      <c r="BM289" s="274" t="s">
        <v>485</v>
      </c>
    </row>
    <row r="290" s="2" customFormat="1" ht="24.15" customHeight="1">
      <c r="A290" s="40"/>
      <c r="B290" s="41"/>
      <c r="C290" s="262" t="s">
        <v>486</v>
      </c>
      <c r="D290" s="262" t="s">
        <v>220</v>
      </c>
      <c r="E290" s="263" t="s">
        <v>487</v>
      </c>
      <c r="F290" s="264" t="s">
        <v>488</v>
      </c>
      <c r="G290" s="265" t="s">
        <v>406</v>
      </c>
      <c r="H290" s="266"/>
      <c r="I290" s="267"/>
      <c r="J290" s="268">
        <f>ROUND(I290*H290,2)</f>
        <v>0</v>
      </c>
      <c r="K290" s="269"/>
      <c r="L290" s="43"/>
      <c r="M290" s="270" t="s">
        <v>1</v>
      </c>
      <c r="N290" s="271" t="s">
        <v>44</v>
      </c>
      <c r="O290" s="99"/>
      <c r="P290" s="272">
        <f>O290*H290</f>
        <v>0</v>
      </c>
      <c r="Q290" s="272">
        <v>0</v>
      </c>
      <c r="R290" s="272">
        <f>Q290*H290</f>
        <v>0</v>
      </c>
      <c r="S290" s="272">
        <v>0</v>
      </c>
      <c r="T290" s="273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74" t="s">
        <v>257</v>
      </c>
      <c r="AT290" s="274" t="s">
        <v>220</v>
      </c>
      <c r="AU290" s="274" t="s">
        <v>91</v>
      </c>
      <c r="AY290" s="17" t="s">
        <v>217</v>
      </c>
      <c r="BE290" s="159">
        <f>IF(N290="základná",J290,0)</f>
        <v>0</v>
      </c>
      <c r="BF290" s="159">
        <f>IF(N290="znížená",J290,0)</f>
        <v>0</v>
      </c>
      <c r="BG290" s="159">
        <f>IF(N290="zákl. prenesená",J290,0)</f>
        <v>0</v>
      </c>
      <c r="BH290" s="159">
        <f>IF(N290="zníž. prenesená",J290,0)</f>
        <v>0</v>
      </c>
      <c r="BI290" s="159">
        <f>IF(N290="nulová",J290,0)</f>
        <v>0</v>
      </c>
      <c r="BJ290" s="17" t="s">
        <v>91</v>
      </c>
      <c r="BK290" s="159">
        <f>ROUND(I290*H290,2)</f>
        <v>0</v>
      </c>
      <c r="BL290" s="17" t="s">
        <v>257</v>
      </c>
      <c r="BM290" s="274" t="s">
        <v>489</v>
      </c>
    </row>
    <row r="291" s="12" customFormat="1" ht="22.8" customHeight="1">
      <c r="A291" s="12"/>
      <c r="B291" s="247"/>
      <c r="C291" s="248"/>
      <c r="D291" s="249" t="s">
        <v>77</v>
      </c>
      <c r="E291" s="260" t="s">
        <v>490</v>
      </c>
      <c r="F291" s="260" t="s">
        <v>491</v>
      </c>
      <c r="G291" s="248"/>
      <c r="H291" s="248"/>
      <c r="I291" s="251"/>
      <c r="J291" s="261">
        <f>BK291</f>
        <v>0</v>
      </c>
      <c r="K291" s="248"/>
      <c r="L291" s="252"/>
      <c r="M291" s="253"/>
      <c r="N291" s="254"/>
      <c r="O291" s="254"/>
      <c r="P291" s="255">
        <f>SUM(P292:P359)</f>
        <v>0</v>
      </c>
      <c r="Q291" s="254"/>
      <c r="R291" s="255">
        <f>SUM(R292:R359)</f>
        <v>0.37984790000000002</v>
      </c>
      <c r="S291" s="254"/>
      <c r="T291" s="256">
        <f>SUM(T292:T359)</f>
        <v>0.20211000000000001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57" t="s">
        <v>91</v>
      </c>
      <c r="AT291" s="258" t="s">
        <v>77</v>
      </c>
      <c r="AU291" s="258" t="s">
        <v>85</v>
      </c>
      <c r="AY291" s="257" t="s">
        <v>217</v>
      </c>
      <c r="BK291" s="259">
        <f>SUM(BK292:BK359)</f>
        <v>0</v>
      </c>
    </row>
    <row r="292" s="2" customFormat="1" ht="24.15" customHeight="1">
      <c r="A292" s="40"/>
      <c r="B292" s="41"/>
      <c r="C292" s="262" t="s">
        <v>492</v>
      </c>
      <c r="D292" s="262" t="s">
        <v>220</v>
      </c>
      <c r="E292" s="263" t="s">
        <v>493</v>
      </c>
      <c r="F292" s="264" t="s">
        <v>494</v>
      </c>
      <c r="G292" s="265" t="s">
        <v>495</v>
      </c>
      <c r="H292" s="266">
        <v>2</v>
      </c>
      <c r="I292" s="267"/>
      <c r="J292" s="268">
        <f>ROUND(I292*H292,2)</f>
        <v>0</v>
      </c>
      <c r="K292" s="269"/>
      <c r="L292" s="43"/>
      <c r="M292" s="270" t="s">
        <v>1</v>
      </c>
      <c r="N292" s="271" t="s">
        <v>44</v>
      </c>
      <c r="O292" s="99"/>
      <c r="P292" s="272">
        <f>O292*H292</f>
        <v>0</v>
      </c>
      <c r="Q292" s="272">
        <v>0</v>
      </c>
      <c r="R292" s="272">
        <f>Q292*H292</f>
        <v>0</v>
      </c>
      <c r="S292" s="272">
        <v>0.034200000000000001</v>
      </c>
      <c r="T292" s="273">
        <f>S292*H292</f>
        <v>0.068400000000000002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74" t="s">
        <v>257</v>
      </c>
      <c r="AT292" s="274" t="s">
        <v>220</v>
      </c>
      <c r="AU292" s="274" t="s">
        <v>91</v>
      </c>
      <c r="AY292" s="17" t="s">
        <v>217</v>
      </c>
      <c r="BE292" s="159">
        <f>IF(N292="základná",J292,0)</f>
        <v>0</v>
      </c>
      <c r="BF292" s="159">
        <f>IF(N292="znížená",J292,0)</f>
        <v>0</v>
      </c>
      <c r="BG292" s="159">
        <f>IF(N292="zákl. prenesená",J292,0)</f>
        <v>0</v>
      </c>
      <c r="BH292" s="159">
        <f>IF(N292="zníž. prenesená",J292,0)</f>
        <v>0</v>
      </c>
      <c r="BI292" s="159">
        <f>IF(N292="nulová",J292,0)</f>
        <v>0</v>
      </c>
      <c r="BJ292" s="17" t="s">
        <v>91</v>
      </c>
      <c r="BK292" s="159">
        <f>ROUND(I292*H292,2)</f>
        <v>0</v>
      </c>
      <c r="BL292" s="17" t="s">
        <v>257</v>
      </c>
      <c r="BM292" s="274" t="s">
        <v>496</v>
      </c>
    </row>
    <row r="293" s="13" customFormat="1">
      <c r="A293" s="13"/>
      <c r="B293" s="275"/>
      <c r="C293" s="276"/>
      <c r="D293" s="277" t="s">
        <v>225</v>
      </c>
      <c r="E293" s="278" t="s">
        <v>1</v>
      </c>
      <c r="F293" s="279" t="s">
        <v>497</v>
      </c>
      <c r="G293" s="276"/>
      <c r="H293" s="280">
        <v>2</v>
      </c>
      <c r="I293" s="281"/>
      <c r="J293" s="276"/>
      <c r="K293" s="276"/>
      <c r="L293" s="282"/>
      <c r="M293" s="283"/>
      <c r="N293" s="284"/>
      <c r="O293" s="284"/>
      <c r="P293" s="284"/>
      <c r="Q293" s="284"/>
      <c r="R293" s="284"/>
      <c r="S293" s="284"/>
      <c r="T293" s="28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6" t="s">
        <v>225</v>
      </c>
      <c r="AU293" s="286" t="s">
        <v>91</v>
      </c>
      <c r="AV293" s="13" t="s">
        <v>91</v>
      </c>
      <c r="AW293" s="13" t="s">
        <v>33</v>
      </c>
      <c r="AX293" s="13" t="s">
        <v>78</v>
      </c>
      <c r="AY293" s="286" t="s">
        <v>217</v>
      </c>
    </row>
    <row r="294" s="14" customFormat="1">
      <c r="A294" s="14"/>
      <c r="B294" s="287"/>
      <c r="C294" s="288"/>
      <c r="D294" s="277" t="s">
        <v>225</v>
      </c>
      <c r="E294" s="289" t="s">
        <v>153</v>
      </c>
      <c r="F294" s="290" t="s">
        <v>228</v>
      </c>
      <c r="G294" s="288"/>
      <c r="H294" s="291">
        <v>2</v>
      </c>
      <c r="I294" s="292"/>
      <c r="J294" s="288"/>
      <c r="K294" s="288"/>
      <c r="L294" s="293"/>
      <c r="M294" s="294"/>
      <c r="N294" s="295"/>
      <c r="O294" s="295"/>
      <c r="P294" s="295"/>
      <c r="Q294" s="295"/>
      <c r="R294" s="295"/>
      <c r="S294" s="295"/>
      <c r="T294" s="29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97" t="s">
        <v>225</v>
      </c>
      <c r="AU294" s="297" t="s">
        <v>91</v>
      </c>
      <c r="AV294" s="14" t="s">
        <v>140</v>
      </c>
      <c r="AW294" s="14" t="s">
        <v>33</v>
      </c>
      <c r="AX294" s="14" t="s">
        <v>85</v>
      </c>
      <c r="AY294" s="297" t="s">
        <v>217</v>
      </c>
    </row>
    <row r="295" s="2" customFormat="1" ht="24.15" customHeight="1">
      <c r="A295" s="40"/>
      <c r="B295" s="41"/>
      <c r="C295" s="262" t="s">
        <v>498</v>
      </c>
      <c r="D295" s="262" t="s">
        <v>220</v>
      </c>
      <c r="E295" s="263" t="s">
        <v>499</v>
      </c>
      <c r="F295" s="264" t="s">
        <v>500</v>
      </c>
      <c r="G295" s="265" t="s">
        <v>495</v>
      </c>
      <c r="H295" s="266">
        <v>2</v>
      </c>
      <c r="I295" s="267"/>
      <c r="J295" s="268">
        <f>ROUND(I295*H295,2)</f>
        <v>0</v>
      </c>
      <c r="K295" s="269"/>
      <c r="L295" s="43"/>
      <c r="M295" s="270" t="s">
        <v>1</v>
      </c>
      <c r="N295" s="271" t="s">
        <v>44</v>
      </c>
      <c r="O295" s="99"/>
      <c r="P295" s="272">
        <f>O295*H295</f>
        <v>0</v>
      </c>
      <c r="Q295" s="272">
        <v>0</v>
      </c>
      <c r="R295" s="272">
        <f>Q295*H295</f>
        <v>0</v>
      </c>
      <c r="S295" s="272">
        <v>0.0172</v>
      </c>
      <c r="T295" s="273">
        <f>S295*H295</f>
        <v>0.0344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74" t="s">
        <v>257</v>
      </c>
      <c r="AT295" s="274" t="s">
        <v>220</v>
      </c>
      <c r="AU295" s="274" t="s">
        <v>91</v>
      </c>
      <c r="AY295" s="17" t="s">
        <v>217</v>
      </c>
      <c r="BE295" s="159">
        <f>IF(N295="základná",J295,0)</f>
        <v>0</v>
      </c>
      <c r="BF295" s="159">
        <f>IF(N295="znížená",J295,0)</f>
        <v>0</v>
      </c>
      <c r="BG295" s="159">
        <f>IF(N295="zákl. prenesená",J295,0)</f>
        <v>0</v>
      </c>
      <c r="BH295" s="159">
        <f>IF(N295="zníž. prenesená",J295,0)</f>
        <v>0</v>
      </c>
      <c r="BI295" s="159">
        <f>IF(N295="nulová",J295,0)</f>
        <v>0</v>
      </c>
      <c r="BJ295" s="17" t="s">
        <v>91</v>
      </c>
      <c r="BK295" s="159">
        <f>ROUND(I295*H295,2)</f>
        <v>0</v>
      </c>
      <c r="BL295" s="17" t="s">
        <v>257</v>
      </c>
      <c r="BM295" s="274" t="s">
        <v>501</v>
      </c>
    </row>
    <row r="296" s="13" customFormat="1">
      <c r="A296" s="13"/>
      <c r="B296" s="275"/>
      <c r="C296" s="276"/>
      <c r="D296" s="277" t="s">
        <v>225</v>
      </c>
      <c r="E296" s="278" t="s">
        <v>1</v>
      </c>
      <c r="F296" s="279" t="s">
        <v>497</v>
      </c>
      <c r="G296" s="276"/>
      <c r="H296" s="280">
        <v>2</v>
      </c>
      <c r="I296" s="281"/>
      <c r="J296" s="276"/>
      <c r="K296" s="276"/>
      <c r="L296" s="282"/>
      <c r="M296" s="283"/>
      <c r="N296" s="284"/>
      <c r="O296" s="284"/>
      <c r="P296" s="284"/>
      <c r="Q296" s="284"/>
      <c r="R296" s="284"/>
      <c r="S296" s="284"/>
      <c r="T296" s="28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86" t="s">
        <v>225</v>
      </c>
      <c r="AU296" s="286" t="s">
        <v>91</v>
      </c>
      <c r="AV296" s="13" t="s">
        <v>91</v>
      </c>
      <c r="AW296" s="13" t="s">
        <v>33</v>
      </c>
      <c r="AX296" s="13" t="s">
        <v>78</v>
      </c>
      <c r="AY296" s="286" t="s">
        <v>217</v>
      </c>
    </row>
    <row r="297" s="14" customFormat="1">
      <c r="A297" s="14"/>
      <c r="B297" s="287"/>
      <c r="C297" s="288"/>
      <c r="D297" s="277" t="s">
        <v>225</v>
      </c>
      <c r="E297" s="289" t="s">
        <v>143</v>
      </c>
      <c r="F297" s="290" t="s">
        <v>228</v>
      </c>
      <c r="G297" s="288"/>
      <c r="H297" s="291">
        <v>2</v>
      </c>
      <c r="I297" s="292"/>
      <c r="J297" s="288"/>
      <c r="K297" s="288"/>
      <c r="L297" s="293"/>
      <c r="M297" s="294"/>
      <c r="N297" s="295"/>
      <c r="O297" s="295"/>
      <c r="P297" s="295"/>
      <c r="Q297" s="295"/>
      <c r="R297" s="295"/>
      <c r="S297" s="295"/>
      <c r="T297" s="29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97" t="s">
        <v>225</v>
      </c>
      <c r="AU297" s="297" t="s">
        <v>91</v>
      </c>
      <c r="AV297" s="14" t="s">
        <v>140</v>
      </c>
      <c r="AW297" s="14" t="s">
        <v>33</v>
      </c>
      <c r="AX297" s="14" t="s">
        <v>85</v>
      </c>
      <c r="AY297" s="297" t="s">
        <v>217</v>
      </c>
    </row>
    <row r="298" s="2" customFormat="1" ht="24.15" customHeight="1">
      <c r="A298" s="40"/>
      <c r="B298" s="41"/>
      <c r="C298" s="262" t="s">
        <v>502</v>
      </c>
      <c r="D298" s="262" t="s">
        <v>220</v>
      </c>
      <c r="E298" s="263" t="s">
        <v>503</v>
      </c>
      <c r="F298" s="264" t="s">
        <v>504</v>
      </c>
      <c r="G298" s="265" t="s">
        <v>305</v>
      </c>
      <c r="H298" s="266">
        <v>2</v>
      </c>
      <c r="I298" s="267"/>
      <c r="J298" s="268">
        <f>ROUND(I298*H298,2)</f>
        <v>0</v>
      </c>
      <c r="K298" s="269"/>
      <c r="L298" s="43"/>
      <c r="M298" s="270" t="s">
        <v>1</v>
      </c>
      <c r="N298" s="271" t="s">
        <v>44</v>
      </c>
      <c r="O298" s="99"/>
      <c r="P298" s="272">
        <f>O298*H298</f>
        <v>0</v>
      </c>
      <c r="Q298" s="272">
        <v>0</v>
      </c>
      <c r="R298" s="272">
        <f>Q298*H298</f>
        <v>0</v>
      </c>
      <c r="S298" s="272">
        <v>0</v>
      </c>
      <c r="T298" s="273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74" t="s">
        <v>257</v>
      </c>
      <c r="AT298" s="274" t="s">
        <v>220</v>
      </c>
      <c r="AU298" s="274" t="s">
        <v>91</v>
      </c>
      <c r="AY298" s="17" t="s">
        <v>217</v>
      </c>
      <c r="BE298" s="159">
        <f>IF(N298="základná",J298,0)</f>
        <v>0</v>
      </c>
      <c r="BF298" s="159">
        <f>IF(N298="znížená",J298,0)</f>
        <v>0</v>
      </c>
      <c r="BG298" s="159">
        <f>IF(N298="zákl. prenesená",J298,0)</f>
        <v>0</v>
      </c>
      <c r="BH298" s="159">
        <f>IF(N298="zníž. prenesená",J298,0)</f>
        <v>0</v>
      </c>
      <c r="BI298" s="159">
        <f>IF(N298="nulová",J298,0)</f>
        <v>0</v>
      </c>
      <c r="BJ298" s="17" t="s">
        <v>91</v>
      </c>
      <c r="BK298" s="159">
        <f>ROUND(I298*H298,2)</f>
        <v>0</v>
      </c>
      <c r="BL298" s="17" t="s">
        <v>257</v>
      </c>
      <c r="BM298" s="274" t="s">
        <v>505</v>
      </c>
    </row>
    <row r="299" s="13" customFormat="1">
      <c r="A299" s="13"/>
      <c r="B299" s="275"/>
      <c r="C299" s="276"/>
      <c r="D299" s="277" t="s">
        <v>225</v>
      </c>
      <c r="E299" s="278" t="s">
        <v>1</v>
      </c>
      <c r="F299" s="279" t="s">
        <v>153</v>
      </c>
      <c r="G299" s="276"/>
      <c r="H299" s="280">
        <v>2</v>
      </c>
      <c r="I299" s="281"/>
      <c r="J299" s="276"/>
      <c r="K299" s="276"/>
      <c r="L299" s="282"/>
      <c r="M299" s="283"/>
      <c r="N299" s="284"/>
      <c r="O299" s="284"/>
      <c r="P299" s="284"/>
      <c r="Q299" s="284"/>
      <c r="R299" s="284"/>
      <c r="S299" s="284"/>
      <c r="T299" s="28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86" t="s">
        <v>225</v>
      </c>
      <c r="AU299" s="286" t="s">
        <v>91</v>
      </c>
      <c r="AV299" s="13" t="s">
        <v>91</v>
      </c>
      <c r="AW299" s="13" t="s">
        <v>33</v>
      </c>
      <c r="AX299" s="13" t="s">
        <v>78</v>
      </c>
      <c r="AY299" s="286" t="s">
        <v>217</v>
      </c>
    </row>
    <row r="300" s="14" customFormat="1">
      <c r="A300" s="14"/>
      <c r="B300" s="287"/>
      <c r="C300" s="288"/>
      <c r="D300" s="277" t="s">
        <v>225</v>
      </c>
      <c r="E300" s="289" t="s">
        <v>1</v>
      </c>
      <c r="F300" s="290" t="s">
        <v>228</v>
      </c>
      <c r="G300" s="288"/>
      <c r="H300" s="291">
        <v>2</v>
      </c>
      <c r="I300" s="292"/>
      <c r="J300" s="288"/>
      <c r="K300" s="288"/>
      <c r="L300" s="293"/>
      <c r="M300" s="294"/>
      <c r="N300" s="295"/>
      <c r="O300" s="295"/>
      <c r="P300" s="295"/>
      <c r="Q300" s="295"/>
      <c r="R300" s="295"/>
      <c r="S300" s="295"/>
      <c r="T300" s="29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97" t="s">
        <v>225</v>
      </c>
      <c r="AU300" s="297" t="s">
        <v>91</v>
      </c>
      <c r="AV300" s="14" t="s">
        <v>140</v>
      </c>
      <c r="AW300" s="14" t="s">
        <v>33</v>
      </c>
      <c r="AX300" s="14" t="s">
        <v>85</v>
      </c>
      <c r="AY300" s="297" t="s">
        <v>217</v>
      </c>
    </row>
    <row r="301" s="2" customFormat="1" ht="37.8" customHeight="1">
      <c r="A301" s="40"/>
      <c r="B301" s="41"/>
      <c r="C301" s="309" t="s">
        <v>506</v>
      </c>
      <c r="D301" s="309" t="s">
        <v>386</v>
      </c>
      <c r="E301" s="310" t="s">
        <v>507</v>
      </c>
      <c r="F301" s="311" t="s">
        <v>508</v>
      </c>
      <c r="G301" s="312" t="s">
        <v>305</v>
      </c>
      <c r="H301" s="313">
        <v>2</v>
      </c>
      <c r="I301" s="314"/>
      <c r="J301" s="315">
        <f>ROUND(I301*H301,2)</f>
        <v>0</v>
      </c>
      <c r="K301" s="316"/>
      <c r="L301" s="317"/>
      <c r="M301" s="318" t="s">
        <v>1</v>
      </c>
      <c r="N301" s="319" t="s">
        <v>44</v>
      </c>
      <c r="O301" s="99"/>
      <c r="P301" s="272">
        <f>O301*H301</f>
        <v>0</v>
      </c>
      <c r="Q301" s="272">
        <v>0.016049999999999998</v>
      </c>
      <c r="R301" s="272">
        <f>Q301*H301</f>
        <v>0.032099999999999997</v>
      </c>
      <c r="S301" s="272">
        <v>0</v>
      </c>
      <c r="T301" s="273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74" t="s">
        <v>381</v>
      </c>
      <c r="AT301" s="274" t="s">
        <v>386</v>
      </c>
      <c r="AU301" s="274" t="s">
        <v>91</v>
      </c>
      <c r="AY301" s="17" t="s">
        <v>217</v>
      </c>
      <c r="BE301" s="159">
        <f>IF(N301="základná",J301,0)</f>
        <v>0</v>
      </c>
      <c r="BF301" s="159">
        <f>IF(N301="znížená",J301,0)</f>
        <v>0</v>
      </c>
      <c r="BG301" s="159">
        <f>IF(N301="zákl. prenesená",J301,0)</f>
        <v>0</v>
      </c>
      <c r="BH301" s="159">
        <f>IF(N301="zníž. prenesená",J301,0)</f>
        <v>0</v>
      </c>
      <c r="BI301" s="159">
        <f>IF(N301="nulová",J301,0)</f>
        <v>0</v>
      </c>
      <c r="BJ301" s="17" t="s">
        <v>91</v>
      </c>
      <c r="BK301" s="159">
        <f>ROUND(I301*H301,2)</f>
        <v>0</v>
      </c>
      <c r="BL301" s="17" t="s">
        <v>257</v>
      </c>
      <c r="BM301" s="274" t="s">
        <v>509</v>
      </c>
    </row>
    <row r="302" s="2" customFormat="1" ht="16.5" customHeight="1">
      <c r="A302" s="40"/>
      <c r="B302" s="41"/>
      <c r="C302" s="262" t="s">
        <v>510</v>
      </c>
      <c r="D302" s="262" t="s">
        <v>220</v>
      </c>
      <c r="E302" s="263" t="s">
        <v>511</v>
      </c>
      <c r="F302" s="264" t="s">
        <v>512</v>
      </c>
      <c r="G302" s="265" t="s">
        <v>305</v>
      </c>
      <c r="H302" s="266">
        <v>2</v>
      </c>
      <c r="I302" s="267"/>
      <c r="J302" s="268">
        <f>ROUND(I302*H302,2)</f>
        <v>0</v>
      </c>
      <c r="K302" s="269"/>
      <c r="L302" s="43"/>
      <c r="M302" s="270" t="s">
        <v>1</v>
      </c>
      <c r="N302" s="271" t="s">
        <v>44</v>
      </c>
      <c r="O302" s="99"/>
      <c r="P302" s="272">
        <f>O302*H302</f>
        <v>0</v>
      </c>
      <c r="Q302" s="272">
        <v>0</v>
      </c>
      <c r="R302" s="272">
        <f>Q302*H302</f>
        <v>0</v>
      </c>
      <c r="S302" s="272">
        <v>0</v>
      </c>
      <c r="T302" s="273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74" t="s">
        <v>257</v>
      </c>
      <c r="AT302" s="274" t="s">
        <v>220</v>
      </c>
      <c r="AU302" s="274" t="s">
        <v>91</v>
      </c>
      <c r="AY302" s="17" t="s">
        <v>217</v>
      </c>
      <c r="BE302" s="159">
        <f>IF(N302="základná",J302,0)</f>
        <v>0</v>
      </c>
      <c r="BF302" s="159">
        <f>IF(N302="znížená",J302,0)</f>
        <v>0</v>
      </c>
      <c r="BG302" s="159">
        <f>IF(N302="zákl. prenesená",J302,0)</f>
        <v>0</v>
      </c>
      <c r="BH302" s="159">
        <f>IF(N302="zníž. prenesená",J302,0)</f>
        <v>0</v>
      </c>
      <c r="BI302" s="159">
        <f>IF(N302="nulová",J302,0)</f>
        <v>0</v>
      </c>
      <c r="BJ302" s="17" t="s">
        <v>91</v>
      </c>
      <c r="BK302" s="159">
        <f>ROUND(I302*H302,2)</f>
        <v>0</v>
      </c>
      <c r="BL302" s="17" t="s">
        <v>257</v>
      </c>
      <c r="BM302" s="274" t="s">
        <v>513</v>
      </c>
    </row>
    <row r="303" s="13" customFormat="1">
      <c r="A303" s="13"/>
      <c r="B303" s="275"/>
      <c r="C303" s="276"/>
      <c r="D303" s="277" t="s">
        <v>225</v>
      </c>
      <c r="E303" s="278" t="s">
        <v>1</v>
      </c>
      <c r="F303" s="279" t="s">
        <v>153</v>
      </c>
      <c r="G303" s="276"/>
      <c r="H303" s="280">
        <v>2</v>
      </c>
      <c r="I303" s="281"/>
      <c r="J303" s="276"/>
      <c r="K303" s="276"/>
      <c r="L303" s="282"/>
      <c r="M303" s="283"/>
      <c r="N303" s="284"/>
      <c r="O303" s="284"/>
      <c r="P303" s="284"/>
      <c r="Q303" s="284"/>
      <c r="R303" s="284"/>
      <c r="S303" s="284"/>
      <c r="T303" s="28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86" t="s">
        <v>225</v>
      </c>
      <c r="AU303" s="286" t="s">
        <v>91</v>
      </c>
      <c r="AV303" s="13" t="s">
        <v>91</v>
      </c>
      <c r="AW303" s="13" t="s">
        <v>33</v>
      </c>
      <c r="AX303" s="13" t="s">
        <v>78</v>
      </c>
      <c r="AY303" s="286" t="s">
        <v>217</v>
      </c>
    </row>
    <row r="304" s="14" customFormat="1">
      <c r="A304" s="14"/>
      <c r="B304" s="287"/>
      <c r="C304" s="288"/>
      <c r="D304" s="277" t="s">
        <v>225</v>
      </c>
      <c r="E304" s="289" t="s">
        <v>1</v>
      </c>
      <c r="F304" s="290" t="s">
        <v>228</v>
      </c>
      <c r="G304" s="288"/>
      <c r="H304" s="291">
        <v>2</v>
      </c>
      <c r="I304" s="292"/>
      <c r="J304" s="288"/>
      <c r="K304" s="288"/>
      <c r="L304" s="293"/>
      <c r="M304" s="294"/>
      <c r="N304" s="295"/>
      <c r="O304" s="295"/>
      <c r="P304" s="295"/>
      <c r="Q304" s="295"/>
      <c r="R304" s="295"/>
      <c r="S304" s="295"/>
      <c r="T304" s="29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97" t="s">
        <v>225</v>
      </c>
      <c r="AU304" s="297" t="s">
        <v>91</v>
      </c>
      <c r="AV304" s="14" t="s">
        <v>140</v>
      </c>
      <c r="AW304" s="14" t="s">
        <v>33</v>
      </c>
      <c r="AX304" s="14" t="s">
        <v>85</v>
      </c>
      <c r="AY304" s="297" t="s">
        <v>217</v>
      </c>
    </row>
    <row r="305" s="2" customFormat="1" ht="24.15" customHeight="1">
      <c r="A305" s="40"/>
      <c r="B305" s="41"/>
      <c r="C305" s="309" t="s">
        <v>514</v>
      </c>
      <c r="D305" s="309" t="s">
        <v>386</v>
      </c>
      <c r="E305" s="310" t="s">
        <v>515</v>
      </c>
      <c r="F305" s="311" t="s">
        <v>516</v>
      </c>
      <c r="G305" s="312" t="s">
        <v>305</v>
      </c>
      <c r="H305" s="313">
        <v>2</v>
      </c>
      <c r="I305" s="314"/>
      <c r="J305" s="315">
        <f>ROUND(I305*H305,2)</f>
        <v>0</v>
      </c>
      <c r="K305" s="316"/>
      <c r="L305" s="317"/>
      <c r="M305" s="318" t="s">
        <v>1</v>
      </c>
      <c r="N305" s="319" t="s">
        <v>44</v>
      </c>
      <c r="O305" s="99"/>
      <c r="P305" s="272">
        <f>O305*H305</f>
        <v>0</v>
      </c>
      <c r="Q305" s="272">
        <v>0.0135</v>
      </c>
      <c r="R305" s="272">
        <f>Q305*H305</f>
        <v>0.027</v>
      </c>
      <c r="S305" s="272">
        <v>0</v>
      </c>
      <c r="T305" s="273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74" t="s">
        <v>381</v>
      </c>
      <c r="AT305" s="274" t="s">
        <v>386</v>
      </c>
      <c r="AU305" s="274" t="s">
        <v>91</v>
      </c>
      <c r="AY305" s="17" t="s">
        <v>217</v>
      </c>
      <c r="BE305" s="159">
        <f>IF(N305="základná",J305,0)</f>
        <v>0</v>
      </c>
      <c r="BF305" s="159">
        <f>IF(N305="znížená",J305,0)</f>
        <v>0</v>
      </c>
      <c r="BG305" s="159">
        <f>IF(N305="zákl. prenesená",J305,0)</f>
        <v>0</v>
      </c>
      <c r="BH305" s="159">
        <f>IF(N305="zníž. prenesená",J305,0)</f>
        <v>0</v>
      </c>
      <c r="BI305" s="159">
        <f>IF(N305="nulová",J305,0)</f>
        <v>0</v>
      </c>
      <c r="BJ305" s="17" t="s">
        <v>91</v>
      </c>
      <c r="BK305" s="159">
        <f>ROUND(I305*H305,2)</f>
        <v>0</v>
      </c>
      <c r="BL305" s="17" t="s">
        <v>257</v>
      </c>
      <c r="BM305" s="274" t="s">
        <v>517</v>
      </c>
    </row>
    <row r="306" s="2" customFormat="1" ht="24.15" customHeight="1">
      <c r="A306" s="40"/>
      <c r="B306" s="41"/>
      <c r="C306" s="262" t="s">
        <v>518</v>
      </c>
      <c r="D306" s="262" t="s">
        <v>220</v>
      </c>
      <c r="E306" s="263" t="s">
        <v>519</v>
      </c>
      <c r="F306" s="264" t="s">
        <v>520</v>
      </c>
      <c r="G306" s="265" t="s">
        <v>305</v>
      </c>
      <c r="H306" s="266">
        <v>2</v>
      </c>
      <c r="I306" s="267"/>
      <c r="J306" s="268">
        <f>ROUND(I306*H306,2)</f>
        <v>0</v>
      </c>
      <c r="K306" s="269"/>
      <c r="L306" s="43"/>
      <c r="M306" s="270" t="s">
        <v>1</v>
      </c>
      <c r="N306" s="271" t="s">
        <v>44</v>
      </c>
      <c r="O306" s="99"/>
      <c r="P306" s="272">
        <f>O306*H306</f>
        <v>0</v>
      </c>
      <c r="Q306" s="272">
        <v>0</v>
      </c>
      <c r="R306" s="272">
        <f>Q306*H306</f>
        <v>0</v>
      </c>
      <c r="S306" s="272">
        <v>0</v>
      </c>
      <c r="T306" s="273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74" t="s">
        <v>257</v>
      </c>
      <c r="AT306" s="274" t="s">
        <v>220</v>
      </c>
      <c r="AU306" s="274" t="s">
        <v>91</v>
      </c>
      <c r="AY306" s="17" t="s">
        <v>217</v>
      </c>
      <c r="BE306" s="159">
        <f>IF(N306="základná",J306,0)</f>
        <v>0</v>
      </c>
      <c r="BF306" s="159">
        <f>IF(N306="znížená",J306,0)</f>
        <v>0</v>
      </c>
      <c r="BG306" s="159">
        <f>IF(N306="zákl. prenesená",J306,0)</f>
        <v>0</v>
      </c>
      <c r="BH306" s="159">
        <f>IF(N306="zníž. prenesená",J306,0)</f>
        <v>0</v>
      </c>
      <c r="BI306" s="159">
        <f>IF(N306="nulová",J306,0)</f>
        <v>0</v>
      </c>
      <c r="BJ306" s="17" t="s">
        <v>91</v>
      </c>
      <c r="BK306" s="159">
        <f>ROUND(I306*H306,2)</f>
        <v>0</v>
      </c>
      <c r="BL306" s="17" t="s">
        <v>257</v>
      </c>
      <c r="BM306" s="274" t="s">
        <v>521</v>
      </c>
    </row>
    <row r="307" s="13" customFormat="1">
      <c r="A307" s="13"/>
      <c r="B307" s="275"/>
      <c r="C307" s="276"/>
      <c r="D307" s="277" t="s">
        <v>225</v>
      </c>
      <c r="E307" s="278" t="s">
        <v>1</v>
      </c>
      <c r="F307" s="279" t="s">
        <v>143</v>
      </c>
      <c r="G307" s="276"/>
      <c r="H307" s="280">
        <v>2</v>
      </c>
      <c r="I307" s="281"/>
      <c r="J307" s="276"/>
      <c r="K307" s="276"/>
      <c r="L307" s="282"/>
      <c r="M307" s="283"/>
      <c r="N307" s="284"/>
      <c r="O307" s="284"/>
      <c r="P307" s="284"/>
      <c r="Q307" s="284"/>
      <c r="R307" s="284"/>
      <c r="S307" s="284"/>
      <c r="T307" s="28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86" t="s">
        <v>225</v>
      </c>
      <c r="AU307" s="286" t="s">
        <v>91</v>
      </c>
      <c r="AV307" s="13" t="s">
        <v>91</v>
      </c>
      <c r="AW307" s="13" t="s">
        <v>33</v>
      </c>
      <c r="AX307" s="13" t="s">
        <v>78</v>
      </c>
      <c r="AY307" s="286" t="s">
        <v>217</v>
      </c>
    </row>
    <row r="308" s="14" customFormat="1">
      <c r="A308" s="14"/>
      <c r="B308" s="287"/>
      <c r="C308" s="288"/>
      <c r="D308" s="277" t="s">
        <v>225</v>
      </c>
      <c r="E308" s="289" t="s">
        <v>1</v>
      </c>
      <c r="F308" s="290" t="s">
        <v>228</v>
      </c>
      <c r="G308" s="288"/>
      <c r="H308" s="291">
        <v>2</v>
      </c>
      <c r="I308" s="292"/>
      <c r="J308" s="288"/>
      <c r="K308" s="288"/>
      <c r="L308" s="293"/>
      <c r="M308" s="294"/>
      <c r="N308" s="295"/>
      <c r="O308" s="295"/>
      <c r="P308" s="295"/>
      <c r="Q308" s="295"/>
      <c r="R308" s="295"/>
      <c r="S308" s="295"/>
      <c r="T308" s="29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97" t="s">
        <v>225</v>
      </c>
      <c r="AU308" s="297" t="s">
        <v>91</v>
      </c>
      <c r="AV308" s="14" t="s">
        <v>140</v>
      </c>
      <c r="AW308" s="14" t="s">
        <v>33</v>
      </c>
      <c r="AX308" s="14" t="s">
        <v>85</v>
      </c>
      <c r="AY308" s="297" t="s">
        <v>217</v>
      </c>
    </row>
    <row r="309" s="2" customFormat="1" ht="24.15" customHeight="1">
      <c r="A309" s="40"/>
      <c r="B309" s="41"/>
      <c r="C309" s="309" t="s">
        <v>522</v>
      </c>
      <c r="D309" s="309" t="s">
        <v>386</v>
      </c>
      <c r="E309" s="310" t="s">
        <v>523</v>
      </c>
      <c r="F309" s="311" t="s">
        <v>524</v>
      </c>
      <c r="G309" s="312" t="s">
        <v>305</v>
      </c>
      <c r="H309" s="313">
        <v>2</v>
      </c>
      <c r="I309" s="314"/>
      <c r="J309" s="315">
        <f>ROUND(I309*H309,2)</f>
        <v>0</v>
      </c>
      <c r="K309" s="316"/>
      <c r="L309" s="317"/>
      <c r="M309" s="318" t="s">
        <v>1</v>
      </c>
      <c r="N309" s="319" t="s">
        <v>44</v>
      </c>
      <c r="O309" s="99"/>
      <c r="P309" s="272">
        <f>O309*H309</f>
        <v>0</v>
      </c>
      <c r="Q309" s="272">
        <v>0.013100000000000001</v>
      </c>
      <c r="R309" s="272">
        <f>Q309*H309</f>
        <v>0.026200000000000001</v>
      </c>
      <c r="S309" s="272">
        <v>0</v>
      </c>
      <c r="T309" s="273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74" t="s">
        <v>381</v>
      </c>
      <c r="AT309" s="274" t="s">
        <v>386</v>
      </c>
      <c r="AU309" s="274" t="s">
        <v>91</v>
      </c>
      <c r="AY309" s="17" t="s">
        <v>217</v>
      </c>
      <c r="BE309" s="159">
        <f>IF(N309="základná",J309,0)</f>
        <v>0</v>
      </c>
      <c r="BF309" s="159">
        <f>IF(N309="znížená",J309,0)</f>
        <v>0</v>
      </c>
      <c r="BG309" s="159">
        <f>IF(N309="zákl. prenesená",J309,0)</f>
        <v>0</v>
      </c>
      <c r="BH309" s="159">
        <f>IF(N309="zníž. prenesená",J309,0)</f>
        <v>0</v>
      </c>
      <c r="BI309" s="159">
        <f>IF(N309="nulová",J309,0)</f>
        <v>0</v>
      </c>
      <c r="BJ309" s="17" t="s">
        <v>91</v>
      </c>
      <c r="BK309" s="159">
        <f>ROUND(I309*H309,2)</f>
        <v>0</v>
      </c>
      <c r="BL309" s="17" t="s">
        <v>257</v>
      </c>
      <c r="BM309" s="274" t="s">
        <v>525</v>
      </c>
    </row>
    <row r="310" s="2" customFormat="1" ht="16.5" customHeight="1">
      <c r="A310" s="40"/>
      <c r="B310" s="41"/>
      <c r="C310" s="262" t="s">
        <v>526</v>
      </c>
      <c r="D310" s="262" t="s">
        <v>220</v>
      </c>
      <c r="E310" s="263" t="s">
        <v>527</v>
      </c>
      <c r="F310" s="264" t="s">
        <v>528</v>
      </c>
      <c r="G310" s="265" t="s">
        <v>305</v>
      </c>
      <c r="H310" s="266">
        <v>2</v>
      </c>
      <c r="I310" s="267"/>
      <c r="J310" s="268">
        <f>ROUND(I310*H310,2)</f>
        <v>0</v>
      </c>
      <c r="K310" s="269"/>
      <c r="L310" s="43"/>
      <c r="M310" s="270" t="s">
        <v>1</v>
      </c>
      <c r="N310" s="271" t="s">
        <v>44</v>
      </c>
      <c r="O310" s="99"/>
      <c r="P310" s="272">
        <f>O310*H310</f>
        <v>0</v>
      </c>
      <c r="Q310" s="272">
        <v>0</v>
      </c>
      <c r="R310" s="272">
        <f>Q310*H310</f>
        <v>0</v>
      </c>
      <c r="S310" s="272">
        <v>0</v>
      </c>
      <c r="T310" s="273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74" t="s">
        <v>257</v>
      </c>
      <c r="AT310" s="274" t="s">
        <v>220</v>
      </c>
      <c r="AU310" s="274" t="s">
        <v>91</v>
      </c>
      <c r="AY310" s="17" t="s">
        <v>217</v>
      </c>
      <c r="BE310" s="159">
        <f>IF(N310="základná",J310,0)</f>
        <v>0</v>
      </c>
      <c r="BF310" s="159">
        <f>IF(N310="znížená",J310,0)</f>
        <v>0</v>
      </c>
      <c r="BG310" s="159">
        <f>IF(N310="zákl. prenesená",J310,0)</f>
        <v>0</v>
      </c>
      <c r="BH310" s="159">
        <f>IF(N310="zníž. prenesená",J310,0)</f>
        <v>0</v>
      </c>
      <c r="BI310" s="159">
        <f>IF(N310="nulová",J310,0)</f>
        <v>0</v>
      </c>
      <c r="BJ310" s="17" t="s">
        <v>91</v>
      </c>
      <c r="BK310" s="159">
        <f>ROUND(I310*H310,2)</f>
        <v>0</v>
      </c>
      <c r="BL310" s="17" t="s">
        <v>257</v>
      </c>
      <c r="BM310" s="274" t="s">
        <v>529</v>
      </c>
    </row>
    <row r="311" s="13" customFormat="1">
      <c r="A311" s="13"/>
      <c r="B311" s="275"/>
      <c r="C311" s="276"/>
      <c r="D311" s="277" t="s">
        <v>225</v>
      </c>
      <c r="E311" s="278" t="s">
        <v>1</v>
      </c>
      <c r="F311" s="279" t="s">
        <v>143</v>
      </c>
      <c r="G311" s="276"/>
      <c r="H311" s="280">
        <v>2</v>
      </c>
      <c r="I311" s="281"/>
      <c r="J311" s="276"/>
      <c r="K311" s="276"/>
      <c r="L311" s="282"/>
      <c r="M311" s="283"/>
      <c r="N311" s="284"/>
      <c r="O311" s="284"/>
      <c r="P311" s="284"/>
      <c r="Q311" s="284"/>
      <c r="R311" s="284"/>
      <c r="S311" s="284"/>
      <c r="T311" s="28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86" t="s">
        <v>225</v>
      </c>
      <c r="AU311" s="286" t="s">
        <v>91</v>
      </c>
      <c r="AV311" s="13" t="s">
        <v>91</v>
      </c>
      <c r="AW311" s="13" t="s">
        <v>33</v>
      </c>
      <c r="AX311" s="13" t="s">
        <v>78</v>
      </c>
      <c r="AY311" s="286" t="s">
        <v>217</v>
      </c>
    </row>
    <row r="312" s="14" customFormat="1">
      <c r="A312" s="14"/>
      <c r="B312" s="287"/>
      <c r="C312" s="288"/>
      <c r="D312" s="277" t="s">
        <v>225</v>
      </c>
      <c r="E312" s="289" t="s">
        <v>1</v>
      </c>
      <c r="F312" s="290" t="s">
        <v>228</v>
      </c>
      <c r="G312" s="288"/>
      <c r="H312" s="291">
        <v>2</v>
      </c>
      <c r="I312" s="292"/>
      <c r="J312" s="288"/>
      <c r="K312" s="288"/>
      <c r="L312" s="293"/>
      <c r="M312" s="294"/>
      <c r="N312" s="295"/>
      <c r="O312" s="295"/>
      <c r="P312" s="295"/>
      <c r="Q312" s="295"/>
      <c r="R312" s="295"/>
      <c r="S312" s="295"/>
      <c r="T312" s="29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97" t="s">
        <v>225</v>
      </c>
      <c r="AU312" s="297" t="s">
        <v>91</v>
      </c>
      <c r="AV312" s="14" t="s">
        <v>140</v>
      </c>
      <c r="AW312" s="14" t="s">
        <v>33</v>
      </c>
      <c r="AX312" s="14" t="s">
        <v>85</v>
      </c>
      <c r="AY312" s="297" t="s">
        <v>217</v>
      </c>
    </row>
    <row r="313" s="2" customFormat="1" ht="16.5" customHeight="1">
      <c r="A313" s="40"/>
      <c r="B313" s="41"/>
      <c r="C313" s="309" t="s">
        <v>530</v>
      </c>
      <c r="D313" s="309" t="s">
        <v>386</v>
      </c>
      <c r="E313" s="310" t="s">
        <v>531</v>
      </c>
      <c r="F313" s="311" t="s">
        <v>532</v>
      </c>
      <c r="G313" s="312" t="s">
        <v>305</v>
      </c>
      <c r="H313" s="313">
        <v>2</v>
      </c>
      <c r="I313" s="314"/>
      <c r="J313" s="315">
        <f>ROUND(I313*H313,2)</f>
        <v>0</v>
      </c>
      <c r="K313" s="316"/>
      <c r="L313" s="317"/>
      <c r="M313" s="318" t="s">
        <v>1</v>
      </c>
      <c r="N313" s="319" t="s">
        <v>44</v>
      </c>
      <c r="O313" s="99"/>
      <c r="P313" s="272">
        <f>O313*H313</f>
        <v>0</v>
      </c>
      <c r="Q313" s="272">
        <v>0.02</v>
      </c>
      <c r="R313" s="272">
        <f>Q313*H313</f>
        <v>0.040000000000000001</v>
      </c>
      <c r="S313" s="272">
        <v>0</v>
      </c>
      <c r="T313" s="273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74" t="s">
        <v>381</v>
      </c>
      <c r="AT313" s="274" t="s">
        <v>386</v>
      </c>
      <c r="AU313" s="274" t="s">
        <v>91</v>
      </c>
      <c r="AY313" s="17" t="s">
        <v>217</v>
      </c>
      <c r="BE313" s="159">
        <f>IF(N313="základná",J313,0)</f>
        <v>0</v>
      </c>
      <c r="BF313" s="159">
        <f>IF(N313="znížená",J313,0)</f>
        <v>0</v>
      </c>
      <c r="BG313" s="159">
        <f>IF(N313="zákl. prenesená",J313,0)</f>
        <v>0</v>
      </c>
      <c r="BH313" s="159">
        <f>IF(N313="zníž. prenesená",J313,0)</f>
        <v>0</v>
      </c>
      <c r="BI313" s="159">
        <f>IF(N313="nulová",J313,0)</f>
        <v>0</v>
      </c>
      <c r="BJ313" s="17" t="s">
        <v>91</v>
      </c>
      <c r="BK313" s="159">
        <f>ROUND(I313*H313,2)</f>
        <v>0</v>
      </c>
      <c r="BL313" s="17" t="s">
        <v>257</v>
      </c>
      <c r="BM313" s="274" t="s">
        <v>533</v>
      </c>
    </row>
    <row r="314" s="2" customFormat="1" ht="24.15" customHeight="1">
      <c r="A314" s="40"/>
      <c r="B314" s="41"/>
      <c r="C314" s="262" t="s">
        <v>534</v>
      </c>
      <c r="D314" s="262" t="s">
        <v>220</v>
      </c>
      <c r="E314" s="263" t="s">
        <v>535</v>
      </c>
      <c r="F314" s="264" t="s">
        <v>536</v>
      </c>
      <c r="G314" s="265" t="s">
        <v>305</v>
      </c>
      <c r="H314" s="266">
        <v>1</v>
      </c>
      <c r="I314" s="267"/>
      <c r="J314" s="268">
        <f>ROUND(I314*H314,2)</f>
        <v>0</v>
      </c>
      <c r="K314" s="269"/>
      <c r="L314" s="43"/>
      <c r="M314" s="270" t="s">
        <v>1</v>
      </c>
      <c r="N314" s="271" t="s">
        <v>44</v>
      </c>
      <c r="O314" s="99"/>
      <c r="P314" s="272">
        <f>O314*H314</f>
        <v>0</v>
      </c>
      <c r="Q314" s="272">
        <v>0</v>
      </c>
      <c r="R314" s="272">
        <f>Q314*H314</f>
        <v>0</v>
      </c>
      <c r="S314" s="272">
        <v>0</v>
      </c>
      <c r="T314" s="273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74" t="s">
        <v>257</v>
      </c>
      <c r="AT314" s="274" t="s">
        <v>220</v>
      </c>
      <c r="AU314" s="274" t="s">
        <v>91</v>
      </c>
      <c r="AY314" s="17" t="s">
        <v>217</v>
      </c>
      <c r="BE314" s="159">
        <f>IF(N314="základná",J314,0)</f>
        <v>0</v>
      </c>
      <c r="BF314" s="159">
        <f>IF(N314="znížená",J314,0)</f>
        <v>0</v>
      </c>
      <c r="BG314" s="159">
        <f>IF(N314="zákl. prenesená",J314,0)</f>
        <v>0</v>
      </c>
      <c r="BH314" s="159">
        <f>IF(N314="zníž. prenesená",J314,0)</f>
        <v>0</v>
      </c>
      <c r="BI314" s="159">
        <f>IF(N314="nulová",J314,0)</f>
        <v>0</v>
      </c>
      <c r="BJ314" s="17" t="s">
        <v>91</v>
      </c>
      <c r="BK314" s="159">
        <f>ROUND(I314*H314,2)</f>
        <v>0</v>
      </c>
      <c r="BL314" s="17" t="s">
        <v>257</v>
      </c>
      <c r="BM314" s="274" t="s">
        <v>537</v>
      </c>
    </row>
    <row r="315" s="13" customFormat="1">
      <c r="A315" s="13"/>
      <c r="B315" s="275"/>
      <c r="C315" s="276"/>
      <c r="D315" s="277" t="s">
        <v>225</v>
      </c>
      <c r="E315" s="278" t="s">
        <v>1</v>
      </c>
      <c r="F315" s="279" t="s">
        <v>144</v>
      </c>
      <c r="G315" s="276"/>
      <c r="H315" s="280">
        <v>1</v>
      </c>
      <c r="I315" s="281"/>
      <c r="J315" s="276"/>
      <c r="K315" s="276"/>
      <c r="L315" s="282"/>
      <c r="M315" s="283"/>
      <c r="N315" s="284"/>
      <c r="O315" s="284"/>
      <c r="P315" s="284"/>
      <c r="Q315" s="284"/>
      <c r="R315" s="284"/>
      <c r="S315" s="284"/>
      <c r="T315" s="28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86" t="s">
        <v>225</v>
      </c>
      <c r="AU315" s="286" t="s">
        <v>91</v>
      </c>
      <c r="AV315" s="13" t="s">
        <v>91</v>
      </c>
      <c r="AW315" s="13" t="s">
        <v>33</v>
      </c>
      <c r="AX315" s="13" t="s">
        <v>78</v>
      </c>
      <c r="AY315" s="286" t="s">
        <v>217</v>
      </c>
    </row>
    <row r="316" s="14" customFormat="1">
      <c r="A316" s="14"/>
      <c r="B316" s="287"/>
      <c r="C316" s="288"/>
      <c r="D316" s="277" t="s">
        <v>225</v>
      </c>
      <c r="E316" s="289" t="s">
        <v>1</v>
      </c>
      <c r="F316" s="290" t="s">
        <v>228</v>
      </c>
      <c r="G316" s="288"/>
      <c r="H316" s="291">
        <v>1</v>
      </c>
      <c r="I316" s="292"/>
      <c r="J316" s="288"/>
      <c r="K316" s="288"/>
      <c r="L316" s="293"/>
      <c r="M316" s="294"/>
      <c r="N316" s="295"/>
      <c r="O316" s="295"/>
      <c r="P316" s="295"/>
      <c r="Q316" s="295"/>
      <c r="R316" s="295"/>
      <c r="S316" s="295"/>
      <c r="T316" s="29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97" t="s">
        <v>225</v>
      </c>
      <c r="AU316" s="297" t="s">
        <v>91</v>
      </c>
      <c r="AV316" s="14" t="s">
        <v>140</v>
      </c>
      <c r="AW316" s="14" t="s">
        <v>33</v>
      </c>
      <c r="AX316" s="14" t="s">
        <v>85</v>
      </c>
      <c r="AY316" s="297" t="s">
        <v>217</v>
      </c>
    </row>
    <row r="317" s="2" customFormat="1" ht="24.15" customHeight="1">
      <c r="A317" s="40"/>
      <c r="B317" s="41"/>
      <c r="C317" s="309" t="s">
        <v>538</v>
      </c>
      <c r="D317" s="309" t="s">
        <v>386</v>
      </c>
      <c r="E317" s="310" t="s">
        <v>539</v>
      </c>
      <c r="F317" s="311" t="s">
        <v>540</v>
      </c>
      <c r="G317" s="312" t="s">
        <v>305</v>
      </c>
      <c r="H317" s="313">
        <v>1</v>
      </c>
      <c r="I317" s="314"/>
      <c r="J317" s="315">
        <f>ROUND(I317*H317,2)</f>
        <v>0</v>
      </c>
      <c r="K317" s="316"/>
      <c r="L317" s="317"/>
      <c r="M317" s="318" t="s">
        <v>1</v>
      </c>
      <c r="N317" s="319" t="s">
        <v>44</v>
      </c>
      <c r="O317" s="99"/>
      <c r="P317" s="272">
        <f>O317*H317</f>
        <v>0</v>
      </c>
      <c r="Q317" s="272">
        <v>0.0098499999999999994</v>
      </c>
      <c r="R317" s="272">
        <f>Q317*H317</f>
        <v>0.0098499999999999994</v>
      </c>
      <c r="S317" s="272">
        <v>0</v>
      </c>
      <c r="T317" s="273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74" t="s">
        <v>381</v>
      </c>
      <c r="AT317" s="274" t="s">
        <v>386</v>
      </c>
      <c r="AU317" s="274" t="s">
        <v>91</v>
      </c>
      <c r="AY317" s="17" t="s">
        <v>217</v>
      </c>
      <c r="BE317" s="159">
        <f>IF(N317="základná",J317,0)</f>
        <v>0</v>
      </c>
      <c r="BF317" s="159">
        <f>IF(N317="znížená",J317,0)</f>
        <v>0</v>
      </c>
      <c r="BG317" s="159">
        <f>IF(N317="zákl. prenesená",J317,0)</f>
        <v>0</v>
      </c>
      <c r="BH317" s="159">
        <f>IF(N317="zníž. prenesená",J317,0)</f>
        <v>0</v>
      </c>
      <c r="BI317" s="159">
        <f>IF(N317="nulová",J317,0)</f>
        <v>0</v>
      </c>
      <c r="BJ317" s="17" t="s">
        <v>91</v>
      </c>
      <c r="BK317" s="159">
        <f>ROUND(I317*H317,2)</f>
        <v>0</v>
      </c>
      <c r="BL317" s="17" t="s">
        <v>257</v>
      </c>
      <c r="BM317" s="274" t="s">
        <v>541</v>
      </c>
    </row>
    <row r="318" s="2" customFormat="1" ht="16.5" customHeight="1">
      <c r="A318" s="40"/>
      <c r="B318" s="41"/>
      <c r="C318" s="262" t="s">
        <v>542</v>
      </c>
      <c r="D318" s="262" t="s">
        <v>220</v>
      </c>
      <c r="E318" s="263" t="s">
        <v>543</v>
      </c>
      <c r="F318" s="264" t="s">
        <v>544</v>
      </c>
      <c r="G318" s="265" t="s">
        <v>305</v>
      </c>
      <c r="H318" s="266">
        <v>1</v>
      </c>
      <c r="I318" s="267"/>
      <c r="J318" s="268">
        <f>ROUND(I318*H318,2)</f>
        <v>0</v>
      </c>
      <c r="K318" s="269"/>
      <c r="L318" s="43"/>
      <c r="M318" s="270" t="s">
        <v>1</v>
      </c>
      <c r="N318" s="271" t="s">
        <v>44</v>
      </c>
      <c r="O318" s="99"/>
      <c r="P318" s="272">
        <f>O318*H318</f>
        <v>0</v>
      </c>
      <c r="Q318" s="272">
        <v>0.00027999999999999998</v>
      </c>
      <c r="R318" s="272">
        <f>Q318*H318</f>
        <v>0.00027999999999999998</v>
      </c>
      <c r="S318" s="272">
        <v>0</v>
      </c>
      <c r="T318" s="273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74" t="s">
        <v>257</v>
      </c>
      <c r="AT318" s="274" t="s">
        <v>220</v>
      </c>
      <c r="AU318" s="274" t="s">
        <v>91</v>
      </c>
      <c r="AY318" s="17" t="s">
        <v>217</v>
      </c>
      <c r="BE318" s="159">
        <f>IF(N318="základná",J318,0)</f>
        <v>0</v>
      </c>
      <c r="BF318" s="159">
        <f>IF(N318="znížená",J318,0)</f>
        <v>0</v>
      </c>
      <c r="BG318" s="159">
        <f>IF(N318="zákl. prenesená",J318,0)</f>
        <v>0</v>
      </c>
      <c r="BH318" s="159">
        <f>IF(N318="zníž. prenesená",J318,0)</f>
        <v>0</v>
      </c>
      <c r="BI318" s="159">
        <f>IF(N318="nulová",J318,0)</f>
        <v>0</v>
      </c>
      <c r="BJ318" s="17" t="s">
        <v>91</v>
      </c>
      <c r="BK318" s="159">
        <f>ROUND(I318*H318,2)</f>
        <v>0</v>
      </c>
      <c r="BL318" s="17" t="s">
        <v>257</v>
      </c>
      <c r="BM318" s="274" t="s">
        <v>545</v>
      </c>
    </row>
    <row r="319" s="13" customFormat="1">
      <c r="A319" s="13"/>
      <c r="B319" s="275"/>
      <c r="C319" s="276"/>
      <c r="D319" s="277" t="s">
        <v>225</v>
      </c>
      <c r="E319" s="278" t="s">
        <v>1</v>
      </c>
      <c r="F319" s="279" t="s">
        <v>144</v>
      </c>
      <c r="G319" s="276"/>
      <c r="H319" s="280">
        <v>1</v>
      </c>
      <c r="I319" s="281"/>
      <c r="J319" s="276"/>
      <c r="K319" s="276"/>
      <c r="L319" s="282"/>
      <c r="M319" s="283"/>
      <c r="N319" s="284"/>
      <c r="O319" s="284"/>
      <c r="P319" s="284"/>
      <c r="Q319" s="284"/>
      <c r="R319" s="284"/>
      <c r="S319" s="284"/>
      <c r="T319" s="28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86" t="s">
        <v>225</v>
      </c>
      <c r="AU319" s="286" t="s">
        <v>91</v>
      </c>
      <c r="AV319" s="13" t="s">
        <v>91</v>
      </c>
      <c r="AW319" s="13" t="s">
        <v>33</v>
      </c>
      <c r="AX319" s="13" t="s">
        <v>78</v>
      </c>
      <c r="AY319" s="286" t="s">
        <v>217</v>
      </c>
    </row>
    <row r="320" s="14" customFormat="1">
      <c r="A320" s="14"/>
      <c r="B320" s="287"/>
      <c r="C320" s="288"/>
      <c r="D320" s="277" t="s">
        <v>225</v>
      </c>
      <c r="E320" s="289" t="s">
        <v>1</v>
      </c>
      <c r="F320" s="290" t="s">
        <v>228</v>
      </c>
      <c r="G320" s="288"/>
      <c r="H320" s="291">
        <v>1</v>
      </c>
      <c r="I320" s="292"/>
      <c r="J320" s="288"/>
      <c r="K320" s="288"/>
      <c r="L320" s="293"/>
      <c r="M320" s="294"/>
      <c r="N320" s="295"/>
      <c r="O320" s="295"/>
      <c r="P320" s="295"/>
      <c r="Q320" s="295"/>
      <c r="R320" s="295"/>
      <c r="S320" s="295"/>
      <c r="T320" s="29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97" t="s">
        <v>225</v>
      </c>
      <c r="AU320" s="297" t="s">
        <v>91</v>
      </c>
      <c r="AV320" s="14" t="s">
        <v>140</v>
      </c>
      <c r="AW320" s="14" t="s">
        <v>33</v>
      </c>
      <c r="AX320" s="14" t="s">
        <v>85</v>
      </c>
      <c r="AY320" s="297" t="s">
        <v>217</v>
      </c>
    </row>
    <row r="321" s="2" customFormat="1" ht="16.5" customHeight="1">
      <c r="A321" s="40"/>
      <c r="B321" s="41"/>
      <c r="C321" s="309" t="s">
        <v>546</v>
      </c>
      <c r="D321" s="309" t="s">
        <v>386</v>
      </c>
      <c r="E321" s="310" t="s">
        <v>547</v>
      </c>
      <c r="F321" s="311" t="s">
        <v>548</v>
      </c>
      <c r="G321" s="312" t="s">
        <v>305</v>
      </c>
      <c r="H321" s="313">
        <v>1</v>
      </c>
      <c r="I321" s="314"/>
      <c r="J321" s="315">
        <f>ROUND(I321*H321,2)</f>
        <v>0</v>
      </c>
      <c r="K321" s="316"/>
      <c r="L321" s="317"/>
      <c r="M321" s="318" t="s">
        <v>1</v>
      </c>
      <c r="N321" s="319" t="s">
        <v>44</v>
      </c>
      <c r="O321" s="99"/>
      <c r="P321" s="272">
        <f>O321*H321</f>
        <v>0</v>
      </c>
      <c r="Q321" s="272">
        <v>0.017000000000000001</v>
      </c>
      <c r="R321" s="272">
        <f>Q321*H321</f>
        <v>0.017000000000000001</v>
      </c>
      <c r="S321" s="272">
        <v>0</v>
      </c>
      <c r="T321" s="273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74" t="s">
        <v>381</v>
      </c>
      <c r="AT321" s="274" t="s">
        <v>386</v>
      </c>
      <c r="AU321" s="274" t="s">
        <v>91</v>
      </c>
      <c r="AY321" s="17" t="s">
        <v>217</v>
      </c>
      <c r="BE321" s="159">
        <f>IF(N321="základná",J321,0)</f>
        <v>0</v>
      </c>
      <c r="BF321" s="159">
        <f>IF(N321="znížená",J321,0)</f>
        <v>0</v>
      </c>
      <c r="BG321" s="159">
        <f>IF(N321="zákl. prenesená",J321,0)</f>
        <v>0</v>
      </c>
      <c r="BH321" s="159">
        <f>IF(N321="zníž. prenesená",J321,0)</f>
        <v>0</v>
      </c>
      <c r="BI321" s="159">
        <f>IF(N321="nulová",J321,0)</f>
        <v>0</v>
      </c>
      <c r="BJ321" s="17" t="s">
        <v>91</v>
      </c>
      <c r="BK321" s="159">
        <f>ROUND(I321*H321,2)</f>
        <v>0</v>
      </c>
      <c r="BL321" s="17" t="s">
        <v>257</v>
      </c>
      <c r="BM321" s="274" t="s">
        <v>549</v>
      </c>
    </row>
    <row r="322" s="2" customFormat="1" ht="24.15" customHeight="1">
      <c r="A322" s="40"/>
      <c r="B322" s="41"/>
      <c r="C322" s="262" t="s">
        <v>550</v>
      </c>
      <c r="D322" s="262" t="s">
        <v>220</v>
      </c>
      <c r="E322" s="263" t="s">
        <v>551</v>
      </c>
      <c r="F322" s="264" t="s">
        <v>552</v>
      </c>
      <c r="G322" s="265" t="s">
        <v>223</v>
      </c>
      <c r="H322" s="266">
        <v>9.5259999999999998</v>
      </c>
      <c r="I322" s="267"/>
      <c r="J322" s="268">
        <f>ROUND(I322*H322,2)</f>
        <v>0</v>
      </c>
      <c r="K322" s="269"/>
      <c r="L322" s="43"/>
      <c r="M322" s="270" t="s">
        <v>1</v>
      </c>
      <c r="N322" s="271" t="s">
        <v>44</v>
      </c>
      <c r="O322" s="99"/>
      <c r="P322" s="272">
        <f>O322*H322</f>
        <v>0</v>
      </c>
      <c r="Q322" s="272">
        <v>0.0018500000000000001</v>
      </c>
      <c r="R322" s="272">
        <f>Q322*H322</f>
        <v>0.017623099999999999</v>
      </c>
      <c r="S322" s="272">
        <v>0</v>
      </c>
      <c r="T322" s="273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74" t="s">
        <v>257</v>
      </c>
      <c r="AT322" s="274" t="s">
        <v>220</v>
      </c>
      <c r="AU322" s="274" t="s">
        <v>91</v>
      </c>
      <c r="AY322" s="17" t="s">
        <v>217</v>
      </c>
      <c r="BE322" s="159">
        <f>IF(N322="základná",J322,0)</f>
        <v>0</v>
      </c>
      <c r="BF322" s="159">
        <f>IF(N322="znížená",J322,0)</f>
        <v>0</v>
      </c>
      <c r="BG322" s="159">
        <f>IF(N322="zákl. prenesená",J322,0)</f>
        <v>0</v>
      </c>
      <c r="BH322" s="159">
        <f>IF(N322="zníž. prenesená",J322,0)</f>
        <v>0</v>
      </c>
      <c r="BI322" s="159">
        <f>IF(N322="nulová",J322,0)</f>
        <v>0</v>
      </c>
      <c r="BJ322" s="17" t="s">
        <v>91</v>
      </c>
      <c r="BK322" s="159">
        <f>ROUND(I322*H322,2)</f>
        <v>0</v>
      </c>
      <c r="BL322" s="17" t="s">
        <v>257</v>
      </c>
      <c r="BM322" s="274" t="s">
        <v>553</v>
      </c>
    </row>
    <row r="323" s="13" customFormat="1">
      <c r="A323" s="13"/>
      <c r="B323" s="275"/>
      <c r="C323" s="276"/>
      <c r="D323" s="277" t="s">
        <v>225</v>
      </c>
      <c r="E323" s="278" t="s">
        <v>1</v>
      </c>
      <c r="F323" s="279" t="s">
        <v>156</v>
      </c>
      <c r="G323" s="276"/>
      <c r="H323" s="280">
        <v>9.5259999999999998</v>
      </c>
      <c r="I323" s="281"/>
      <c r="J323" s="276"/>
      <c r="K323" s="276"/>
      <c r="L323" s="282"/>
      <c r="M323" s="283"/>
      <c r="N323" s="284"/>
      <c r="O323" s="284"/>
      <c r="P323" s="284"/>
      <c r="Q323" s="284"/>
      <c r="R323" s="284"/>
      <c r="S323" s="284"/>
      <c r="T323" s="28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86" t="s">
        <v>225</v>
      </c>
      <c r="AU323" s="286" t="s">
        <v>91</v>
      </c>
      <c r="AV323" s="13" t="s">
        <v>91</v>
      </c>
      <c r="AW323" s="13" t="s">
        <v>33</v>
      </c>
      <c r="AX323" s="13" t="s">
        <v>78</v>
      </c>
      <c r="AY323" s="286" t="s">
        <v>217</v>
      </c>
    </row>
    <row r="324" s="14" customFormat="1">
      <c r="A324" s="14"/>
      <c r="B324" s="287"/>
      <c r="C324" s="288"/>
      <c r="D324" s="277" t="s">
        <v>225</v>
      </c>
      <c r="E324" s="289" t="s">
        <v>1</v>
      </c>
      <c r="F324" s="290" t="s">
        <v>228</v>
      </c>
      <c r="G324" s="288"/>
      <c r="H324" s="291">
        <v>9.5259999999999998</v>
      </c>
      <c r="I324" s="292"/>
      <c r="J324" s="288"/>
      <c r="K324" s="288"/>
      <c r="L324" s="293"/>
      <c r="M324" s="294"/>
      <c r="N324" s="295"/>
      <c r="O324" s="295"/>
      <c r="P324" s="295"/>
      <c r="Q324" s="295"/>
      <c r="R324" s="295"/>
      <c r="S324" s="295"/>
      <c r="T324" s="29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97" t="s">
        <v>225</v>
      </c>
      <c r="AU324" s="297" t="s">
        <v>91</v>
      </c>
      <c r="AV324" s="14" t="s">
        <v>140</v>
      </c>
      <c r="AW324" s="14" t="s">
        <v>33</v>
      </c>
      <c r="AX324" s="14" t="s">
        <v>85</v>
      </c>
      <c r="AY324" s="297" t="s">
        <v>217</v>
      </c>
    </row>
    <row r="325" s="2" customFormat="1" ht="37.8" customHeight="1">
      <c r="A325" s="40"/>
      <c r="B325" s="41"/>
      <c r="C325" s="309" t="s">
        <v>554</v>
      </c>
      <c r="D325" s="309" t="s">
        <v>386</v>
      </c>
      <c r="E325" s="310" t="s">
        <v>555</v>
      </c>
      <c r="F325" s="311" t="s">
        <v>556</v>
      </c>
      <c r="G325" s="312" t="s">
        <v>223</v>
      </c>
      <c r="H325" s="313">
        <v>10.002000000000001</v>
      </c>
      <c r="I325" s="314"/>
      <c r="J325" s="315">
        <f>ROUND(I325*H325,2)</f>
        <v>0</v>
      </c>
      <c r="K325" s="316"/>
      <c r="L325" s="317"/>
      <c r="M325" s="318" t="s">
        <v>1</v>
      </c>
      <c r="N325" s="319" t="s">
        <v>44</v>
      </c>
      <c r="O325" s="99"/>
      <c r="P325" s="272">
        <f>O325*H325</f>
        <v>0</v>
      </c>
      <c r="Q325" s="272">
        <v>0.017399999999999999</v>
      </c>
      <c r="R325" s="272">
        <f>Q325*H325</f>
        <v>0.17403479999999999</v>
      </c>
      <c r="S325" s="272">
        <v>0</v>
      </c>
      <c r="T325" s="273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74" t="s">
        <v>381</v>
      </c>
      <c r="AT325" s="274" t="s">
        <v>386</v>
      </c>
      <c r="AU325" s="274" t="s">
        <v>91</v>
      </c>
      <c r="AY325" s="17" t="s">
        <v>217</v>
      </c>
      <c r="BE325" s="159">
        <f>IF(N325="základná",J325,0)</f>
        <v>0</v>
      </c>
      <c r="BF325" s="159">
        <f>IF(N325="znížená",J325,0)</f>
        <v>0</v>
      </c>
      <c r="BG325" s="159">
        <f>IF(N325="zákl. prenesená",J325,0)</f>
        <v>0</v>
      </c>
      <c r="BH325" s="159">
        <f>IF(N325="zníž. prenesená",J325,0)</f>
        <v>0</v>
      </c>
      <c r="BI325" s="159">
        <f>IF(N325="nulová",J325,0)</f>
        <v>0</v>
      </c>
      <c r="BJ325" s="17" t="s">
        <v>91</v>
      </c>
      <c r="BK325" s="159">
        <f>ROUND(I325*H325,2)</f>
        <v>0</v>
      </c>
      <c r="BL325" s="17" t="s">
        <v>257</v>
      </c>
      <c r="BM325" s="274" t="s">
        <v>557</v>
      </c>
    </row>
    <row r="326" s="13" customFormat="1">
      <c r="A326" s="13"/>
      <c r="B326" s="275"/>
      <c r="C326" s="276"/>
      <c r="D326" s="277" t="s">
        <v>225</v>
      </c>
      <c r="E326" s="276"/>
      <c r="F326" s="279" t="s">
        <v>558</v>
      </c>
      <c r="G326" s="276"/>
      <c r="H326" s="280">
        <v>10.002000000000001</v>
      </c>
      <c r="I326" s="281"/>
      <c r="J326" s="276"/>
      <c r="K326" s="276"/>
      <c r="L326" s="282"/>
      <c r="M326" s="283"/>
      <c r="N326" s="284"/>
      <c r="O326" s="284"/>
      <c r="P326" s="284"/>
      <c r="Q326" s="284"/>
      <c r="R326" s="284"/>
      <c r="S326" s="284"/>
      <c r="T326" s="28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86" t="s">
        <v>225</v>
      </c>
      <c r="AU326" s="286" t="s">
        <v>91</v>
      </c>
      <c r="AV326" s="13" t="s">
        <v>91</v>
      </c>
      <c r="AW326" s="13" t="s">
        <v>4</v>
      </c>
      <c r="AX326" s="13" t="s">
        <v>85</v>
      </c>
      <c r="AY326" s="286" t="s">
        <v>217</v>
      </c>
    </row>
    <row r="327" s="2" customFormat="1" ht="24.15" customHeight="1">
      <c r="A327" s="40"/>
      <c r="B327" s="41"/>
      <c r="C327" s="262" t="s">
        <v>559</v>
      </c>
      <c r="D327" s="262" t="s">
        <v>220</v>
      </c>
      <c r="E327" s="263" t="s">
        <v>560</v>
      </c>
      <c r="F327" s="264" t="s">
        <v>561</v>
      </c>
      <c r="G327" s="265" t="s">
        <v>495</v>
      </c>
      <c r="H327" s="266">
        <v>1</v>
      </c>
      <c r="I327" s="267"/>
      <c r="J327" s="268">
        <f>ROUND(I327*H327,2)</f>
        <v>0</v>
      </c>
      <c r="K327" s="269"/>
      <c r="L327" s="43"/>
      <c r="M327" s="270" t="s">
        <v>1</v>
      </c>
      <c r="N327" s="271" t="s">
        <v>44</v>
      </c>
      <c r="O327" s="99"/>
      <c r="P327" s="272">
        <f>O327*H327</f>
        <v>0</v>
      </c>
      <c r="Q327" s="272">
        <v>0</v>
      </c>
      <c r="R327" s="272">
        <f>Q327*H327</f>
        <v>0</v>
      </c>
      <c r="S327" s="272">
        <v>0.019460000000000002</v>
      </c>
      <c r="T327" s="273">
        <f>S327*H327</f>
        <v>0.019460000000000002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74" t="s">
        <v>257</v>
      </c>
      <c r="AT327" s="274" t="s">
        <v>220</v>
      </c>
      <c r="AU327" s="274" t="s">
        <v>91</v>
      </c>
      <c r="AY327" s="17" t="s">
        <v>217</v>
      </c>
      <c r="BE327" s="159">
        <f>IF(N327="základná",J327,0)</f>
        <v>0</v>
      </c>
      <c r="BF327" s="159">
        <f>IF(N327="znížená",J327,0)</f>
        <v>0</v>
      </c>
      <c r="BG327" s="159">
        <f>IF(N327="zákl. prenesená",J327,0)</f>
        <v>0</v>
      </c>
      <c r="BH327" s="159">
        <f>IF(N327="zníž. prenesená",J327,0)</f>
        <v>0</v>
      </c>
      <c r="BI327" s="159">
        <f>IF(N327="nulová",J327,0)</f>
        <v>0</v>
      </c>
      <c r="BJ327" s="17" t="s">
        <v>91</v>
      </c>
      <c r="BK327" s="159">
        <f>ROUND(I327*H327,2)</f>
        <v>0</v>
      </c>
      <c r="BL327" s="17" t="s">
        <v>257</v>
      </c>
      <c r="BM327" s="274" t="s">
        <v>562</v>
      </c>
    </row>
    <row r="328" s="13" customFormat="1">
      <c r="A328" s="13"/>
      <c r="B328" s="275"/>
      <c r="C328" s="276"/>
      <c r="D328" s="277" t="s">
        <v>225</v>
      </c>
      <c r="E328" s="278" t="s">
        <v>1</v>
      </c>
      <c r="F328" s="279" t="s">
        <v>563</v>
      </c>
      <c r="G328" s="276"/>
      <c r="H328" s="280">
        <v>1</v>
      </c>
      <c r="I328" s="281"/>
      <c r="J328" s="276"/>
      <c r="K328" s="276"/>
      <c r="L328" s="282"/>
      <c r="M328" s="283"/>
      <c r="N328" s="284"/>
      <c r="O328" s="284"/>
      <c r="P328" s="284"/>
      <c r="Q328" s="284"/>
      <c r="R328" s="284"/>
      <c r="S328" s="284"/>
      <c r="T328" s="28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86" t="s">
        <v>225</v>
      </c>
      <c r="AU328" s="286" t="s">
        <v>91</v>
      </c>
      <c r="AV328" s="13" t="s">
        <v>91</v>
      </c>
      <c r="AW328" s="13" t="s">
        <v>33</v>
      </c>
      <c r="AX328" s="13" t="s">
        <v>78</v>
      </c>
      <c r="AY328" s="286" t="s">
        <v>217</v>
      </c>
    </row>
    <row r="329" s="14" customFormat="1">
      <c r="A329" s="14"/>
      <c r="B329" s="287"/>
      <c r="C329" s="288"/>
      <c r="D329" s="277" t="s">
        <v>225</v>
      </c>
      <c r="E329" s="289" t="s">
        <v>144</v>
      </c>
      <c r="F329" s="290" t="s">
        <v>228</v>
      </c>
      <c r="G329" s="288"/>
      <c r="H329" s="291">
        <v>1</v>
      </c>
      <c r="I329" s="292"/>
      <c r="J329" s="288"/>
      <c r="K329" s="288"/>
      <c r="L329" s="293"/>
      <c r="M329" s="294"/>
      <c r="N329" s="295"/>
      <c r="O329" s="295"/>
      <c r="P329" s="295"/>
      <c r="Q329" s="295"/>
      <c r="R329" s="295"/>
      <c r="S329" s="295"/>
      <c r="T329" s="29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97" t="s">
        <v>225</v>
      </c>
      <c r="AU329" s="297" t="s">
        <v>91</v>
      </c>
      <c r="AV329" s="14" t="s">
        <v>140</v>
      </c>
      <c r="AW329" s="14" t="s">
        <v>33</v>
      </c>
      <c r="AX329" s="14" t="s">
        <v>85</v>
      </c>
      <c r="AY329" s="297" t="s">
        <v>217</v>
      </c>
    </row>
    <row r="330" s="2" customFormat="1" ht="16.5" customHeight="1">
      <c r="A330" s="40"/>
      <c r="B330" s="41"/>
      <c r="C330" s="262" t="s">
        <v>564</v>
      </c>
      <c r="D330" s="262" t="s">
        <v>220</v>
      </c>
      <c r="E330" s="263" t="s">
        <v>565</v>
      </c>
      <c r="F330" s="264" t="s">
        <v>566</v>
      </c>
      <c r="G330" s="265" t="s">
        <v>305</v>
      </c>
      <c r="H330" s="266">
        <v>2</v>
      </c>
      <c r="I330" s="267"/>
      <c r="J330" s="268">
        <f>ROUND(I330*H330,2)</f>
        <v>0</v>
      </c>
      <c r="K330" s="269"/>
      <c r="L330" s="43"/>
      <c r="M330" s="270" t="s">
        <v>1</v>
      </c>
      <c r="N330" s="271" t="s">
        <v>44</v>
      </c>
      <c r="O330" s="99"/>
      <c r="P330" s="272">
        <f>O330*H330</f>
        <v>0</v>
      </c>
      <c r="Q330" s="272">
        <v>0</v>
      </c>
      <c r="R330" s="272">
        <f>Q330*H330</f>
        <v>0</v>
      </c>
      <c r="S330" s="272">
        <v>0</v>
      </c>
      <c r="T330" s="273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74" t="s">
        <v>257</v>
      </c>
      <c r="AT330" s="274" t="s">
        <v>220</v>
      </c>
      <c r="AU330" s="274" t="s">
        <v>91</v>
      </c>
      <c r="AY330" s="17" t="s">
        <v>217</v>
      </c>
      <c r="BE330" s="159">
        <f>IF(N330="základná",J330,0)</f>
        <v>0</v>
      </c>
      <c r="BF330" s="159">
        <f>IF(N330="znížená",J330,0)</f>
        <v>0</v>
      </c>
      <c r="BG330" s="159">
        <f>IF(N330="zákl. prenesená",J330,0)</f>
        <v>0</v>
      </c>
      <c r="BH330" s="159">
        <f>IF(N330="zníž. prenesená",J330,0)</f>
        <v>0</v>
      </c>
      <c r="BI330" s="159">
        <f>IF(N330="nulová",J330,0)</f>
        <v>0</v>
      </c>
      <c r="BJ330" s="17" t="s">
        <v>91</v>
      </c>
      <c r="BK330" s="159">
        <f>ROUND(I330*H330,2)</f>
        <v>0</v>
      </c>
      <c r="BL330" s="17" t="s">
        <v>257</v>
      </c>
      <c r="BM330" s="274" t="s">
        <v>567</v>
      </c>
    </row>
    <row r="331" s="13" customFormat="1">
      <c r="A331" s="13"/>
      <c r="B331" s="275"/>
      <c r="C331" s="276"/>
      <c r="D331" s="277" t="s">
        <v>225</v>
      </c>
      <c r="E331" s="278" t="s">
        <v>1</v>
      </c>
      <c r="F331" s="279" t="s">
        <v>153</v>
      </c>
      <c r="G331" s="276"/>
      <c r="H331" s="280">
        <v>2</v>
      </c>
      <c r="I331" s="281"/>
      <c r="J331" s="276"/>
      <c r="K331" s="276"/>
      <c r="L331" s="282"/>
      <c r="M331" s="283"/>
      <c r="N331" s="284"/>
      <c r="O331" s="284"/>
      <c r="P331" s="284"/>
      <c r="Q331" s="284"/>
      <c r="R331" s="284"/>
      <c r="S331" s="284"/>
      <c r="T331" s="28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86" t="s">
        <v>225</v>
      </c>
      <c r="AU331" s="286" t="s">
        <v>91</v>
      </c>
      <c r="AV331" s="13" t="s">
        <v>91</v>
      </c>
      <c r="AW331" s="13" t="s">
        <v>33</v>
      </c>
      <c r="AX331" s="13" t="s">
        <v>85</v>
      </c>
      <c r="AY331" s="286" t="s">
        <v>217</v>
      </c>
    </row>
    <row r="332" s="2" customFormat="1" ht="16.5" customHeight="1">
      <c r="A332" s="40"/>
      <c r="B332" s="41"/>
      <c r="C332" s="309" t="s">
        <v>568</v>
      </c>
      <c r="D332" s="309" t="s">
        <v>386</v>
      </c>
      <c r="E332" s="310" t="s">
        <v>569</v>
      </c>
      <c r="F332" s="311" t="s">
        <v>570</v>
      </c>
      <c r="G332" s="312" t="s">
        <v>305</v>
      </c>
      <c r="H332" s="313">
        <v>2</v>
      </c>
      <c r="I332" s="314"/>
      <c r="J332" s="315">
        <f>ROUND(I332*H332,2)</f>
        <v>0</v>
      </c>
      <c r="K332" s="316"/>
      <c r="L332" s="317"/>
      <c r="M332" s="318" t="s">
        <v>1</v>
      </c>
      <c r="N332" s="319" t="s">
        <v>44</v>
      </c>
      <c r="O332" s="99"/>
      <c r="P332" s="272">
        <f>O332*H332</f>
        <v>0</v>
      </c>
      <c r="Q332" s="272">
        <v>0.002</v>
      </c>
      <c r="R332" s="272">
        <f>Q332*H332</f>
        <v>0.0040000000000000001</v>
      </c>
      <c r="S332" s="272">
        <v>0</v>
      </c>
      <c r="T332" s="273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74" t="s">
        <v>381</v>
      </c>
      <c r="AT332" s="274" t="s">
        <v>386</v>
      </c>
      <c r="AU332" s="274" t="s">
        <v>91</v>
      </c>
      <c r="AY332" s="17" t="s">
        <v>217</v>
      </c>
      <c r="BE332" s="159">
        <f>IF(N332="základná",J332,0)</f>
        <v>0</v>
      </c>
      <c r="BF332" s="159">
        <f>IF(N332="znížená",J332,0)</f>
        <v>0</v>
      </c>
      <c r="BG332" s="159">
        <f>IF(N332="zákl. prenesená",J332,0)</f>
        <v>0</v>
      </c>
      <c r="BH332" s="159">
        <f>IF(N332="zníž. prenesená",J332,0)</f>
        <v>0</v>
      </c>
      <c r="BI332" s="159">
        <f>IF(N332="nulová",J332,0)</f>
        <v>0</v>
      </c>
      <c r="BJ332" s="17" t="s">
        <v>91</v>
      </c>
      <c r="BK332" s="159">
        <f>ROUND(I332*H332,2)</f>
        <v>0</v>
      </c>
      <c r="BL332" s="17" t="s">
        <v>257</v>
      </c>
      <c r="BM332" s="274" t="s">
        <v>571</v>
      </c>
    </row>
    <row r="333" s="2" customFormat="1" ht="24.15" customHeight="1">
      <c r="A333" s="40"/>
      <c r="B333" s="41"/>
      <c r="C333" s="262" t="s">
        <v>572</v>
      </c>
      <c r="D333" s="262" t="s">
        <v>220</v>
      </c>
      <c r="E333" s="263" t="s">
        <v>573</v>
      </c>
      <c r="F333" s="264" t="s">
        <v>574</v>
      </c>
      <c r="G333" s="265" t="s">
        <v>305</v>
      </c>
      <c r="H333" s="266">
        <v>4</v>
      </c>
      <c r="I333" s="267"/>
      <c r="J333" s="268">
        <f>ROUND(I333*H333,2)</f>
        <v>0</v>
      </c>
      <c r="K333" s="269"/>
      <c r="L333" s="43"/>
      <c r="M333" s="270" t="s">
        <v>1</v>
      </c>
      <c r="N333" s="271" t="s">
        <v>44</v>
      </c>
      <c r="O333" s="99"/>
      <c r="P333" s="272">
        <f>O333*H333</f>
        <v>0</v>
      </c>
      <c r="Q333" s="272">
        <v>0</v>
      </c>
      <c r="R333" s="272">
        <f>Q333*H333</f>
        <v>0</v>
      </c>
      <c r="S333" s="272">
        <v>0</v>
      </c>
      <c r="T333" s="273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74" t="s">
        <v>257</v>
      </c>
      <c r="AT333" s="274" t="s">
        <v>220</v>
      </c>
      <c r="AU333" s="274" t="s">
        <v>91</v>
      </c>
      <c r="AY333" s="17" t="s">
        <v>217</v>
      </c>
      <c r="BE333" s="159">
        <f>IF(N333="základná",J333,0)</f>
        <v>0</v>
      </c>
      <c r="BF333" s="159">
        <f>IF(N333="znížená",J333,0)</f>
        <v>0</v>
      </c>
      <c r="BG333" s="159">
        <f>IF(N333="zákl. prenesená",J333,0)</f>
        <v>0</v>
      </c>
      <c r="BH333" s="159">
        <f>IF(N333="zníž. prenesená",J333,0)</f>
        <v>0</v>
      </c>
      <c r="BI333" s="159">
        <f>IF(N333="nulová",J333,0)</f>
        <v>0</v>
      </c>
      <c r="BJ333" s="17" t="s">
        <v>91</v>
      </c>
      <c r="BK333" s="159">
        <f>ROUND(I333*H333,2)</f>
        <v>0</v>
      </c>
      <c r="BL333" s="17" t="s">
        <v>257</v>
      </c>
      <c r="BM333" s="274" t="s">
        <v>575</v>
      </c>
    </row>
    <row r="334" s="13" customFormat="1">
      <c r="A334" s="13"/>
      <c r="B334" s="275"/>
      <c r="C334" s="276"/>
      <c r="D334" s="277" t="s">
        <v>225</v>
      </c>
      <c r="E334" s="278" t="s">
        <v>1</v>
      </c>
      <c r="F334" s="279" t="s">
        <v>481</v>
      </c>
      <c r="G334" s="276"/>
      <c r="H334" s="280">
        <v>2</v>
      </c>
      <c r="I334" s="281"/>
      <c r="J334" s="276"/>
      <c r="K334" s="276"/>
      <c r="L334" s="282"/>
      <c r="M334" s="283"/>
      <c r="N334" s="284"/>
      <c r="O334" s="284"/>
      <c r="P334" s="284"/>
      <c r="Q334" s="284"/>
      <c r="R334" s="284"/>
      <c r="S334" s="284"/>
      <c r="T334" s="28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86" t="s">
        <v>225</v>
      </c>
      <c r="AU334" s="286" t="s">
        <v>91</v>
      </c>
      <c r="AV334" s="13" t="s">
        <v>91</v>
      </c>
      <c r="AW334" s="13" t="s">
        <v>33</v>
      </c>
      <c r="AX334" s="13" t="s">
        <v>78</v>
      </c>
      <c r="AY334" s="286" t="s">
        <v>217</v>
      </c>
    </row>
    <row r="335" s="13" customFormat="1">
      <c r="A335" s="13"/>
      <c r="B335" s="275"/>
      <c r="C335" s="276"/>
      <c r="D335" s="277" t="s">
        <v>225</v>
      </c>
      <c r="E335" s="278" t="s">
        <v>1</v>
      </c>
      <c r="F335" s="279" t="s">
        <v>153</v>
      </c>
      <c r="G335" s="276"/>
      <c r="H335" s="280">
        <v>2</v>
      </c>
      <c r="I335" s="281"/>
      <c r="J335" s="276"/>
      <c r="K335" s="276"/>
      <c r="L335" s="282"/>
      <c r="M335" s="283"/>
      <c r="N335" s="284"/>
      <c r="O335" s="284"/>
      <c r="P335" s="284"/>
      <c r="Q335" s="284"/>
      <c r="R335" s="284"/>
      <c r="S335" s="284"/>
      <c r="T335" s="28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86" t="s">
        <v>225</v>
      </c>
      <c r="AU335" s="286" t="s">
        <v>91</v>
      </c>
      <c r="AV335" s="13" t="s">
        <v>91</v>
      </c>
      <c r="AW335" s="13" t="s">
        <v>33</v>
      </c>
      <c r="AX335" s="13" t="s">
        <v>78</v>
      </c>
      <c r="AY335" s="286" t="s">
        <v>217</v>
      </c>
    </row>
    <row r="336" s="14" customFormat="1">
      <c r="A336" s="14"/>
      <c r="B336" s="287"/>
      <c r="C336" s="288"/>
      <c r="D336" s="277" t="s">
        <v>225</v>
      </c>
      <c r="E336" s="289" t="s">
        <v>1</v>
      </c>
      <c r="F336" s="290" t="s">
        <v>228</v>
      </c>
      <c r="G336" s="288"/>
      <c r="H336" s="291">
        <v>4</v>
      </c>
      <c r="I336" s="292"/>
      <c r="J336" s="288"/>
      <c r="K336" s="288"/>
      <c r="L336" s="293"/>
      <c r="M336" s="294"/>
      <c r="N336" s="295"/>
      <c r="O336" s="295"/>
      <c r="P336" s="295"/>
      <c r="Q336" s="295"/>
      <c r="R336" s="295"/>
      <c r="S336" s="295"/>
      <c r="T336" s="29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97" t="s">
        <v>225</v>
      </c>
      <c r="AU336" s="297" t="s">
        <v>91</v>
      </c>
      <c r="AV336" s="14" t="s">
        <v>140</v>
      </c>
      <c r="AW336" s="14" t="s">
        <v>33</v>
      </c>
      <c r="AX336" s="14" t="s">
        <v>85</v>
      </c>
      <c r="AY336" s="297" t="s">
        <v>217</v>
      </c>
    </row>
    <row r="337" s="2" customFormat="1" ht="16.5" customHeight="1">
      <c r="A337" s="40"/>
      <c r="B337" s="41"/>
      <c r="C337" s="309" t="s">
        <v>576</v>
      </c>
      <c r="D337" s="309" t="s">
        <v>386</v>
      </c>
      <c r="E337" s="310" t="s">
        <v>577</v>
      </c>
      <c r="F337" s="311" t="s">
        <v>578</v>
      </c>
      <c r="G337" s="312" t="s">
        <v>305</v>
      </c>
      <c r="H337" s="313">
        <v>2</v>
      </c>
      <c r="I337" s="314"/>
      <c r="J337" s="315">
        <f>ROUND(I337*H337,2)</f>
        <v>0</v>
      </c>
      <c r="K337" s="316"/>
      <c r="L337" s="317"/>
      <c r="M337" s="318" t="s">
        <v>1</v>
      </c>
      <c r="N337" s="319" t="s">
        <v>44</v>
      </c>
      <c r="O337" s="99"/>
      <c r="P337" s="272">
        <f>O337*H337</f>
        <v>0</v>
      </c>
      <c r="Q337" s="272">
        <v>0.00025000000000000001</v>
      </c>
      <c r="R337" s="272">
        <f>Q337*H337</f>
        <v>0.00050000000000000001</v>
      </c>
      <c r="S337" s="272">
        <v>0</v>
      </c>
      <c r="T337" s="273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74" t="s">
        <v>381</v>
      </c>
      <c r="AT337" s="274" t="s">
        <v>386</v>
      </c>
      <c r="AU337" s="274" t="s">
        <v>91</v>
      </c>
      <c r="AY337" s="17" t="s">
        <v>217</v>
      </c>
      <c r="BE337" s="159">
        <f>IF(N337="základná",J337,0)</f>
        <v>0</v>
      </c>
      <c r="BF337" s="159">
        <f>IF(N337="znížená",J337,0)</f>
        <v>0</v>
      </c>
      <c r="BG337" s="159">
        <f>IF(N337="zákl. prenesená",J337,0)</f>
        <v>0</v>
      </c>
      <c r="BH337" s="159">
        <f>IF(N337="zníž. prenesená",J337,0)</f>
        <v>0</v>
      </c>
      <c r="BI337" s="159">
        <f>IF(N337="nulová",J337,0)</f>
        <v>0</v>
      </c>
      <c r="BJ337" s="17" t="s">
        <v>91</v>
      </c>
      <c r="BK337" s="159">
        <f>ROUND(I337*H337,2)</f>
        <v>0</v>
      </c>
      <c r="BL337" s="17" t="s">
        <v>257</v>
      </c>
      <c r="BM337" s="274" t="s">
        <v>579</v>
      </c>
    </row>
    <row r="338" s="2" customFormat="1" ht="16.5" customHeight="1">
      <c r="A338" s="40"/>
      <c r="B338" s="41"/>
      <c r="C338" s="309" t="s">
        <v>580</v>
      </c>
      <c r="D338" s="309" t="s">
        <v>386</v>
      </c>
      <c r="E338" s="310" t="s">
        <v>581</v>
      </c>
      <c r="F338" s="311" t="s">
        <v>582</v>
      </c>
      <c r="G338" s="312" t="s">
        <v>305</v>
      </c>
      <c r="H338" s="313">
        <v>2</v>
      </c>
      <c r="I338" s="314"/>
      <c r="J338" s="315">
        <f>ROUND(I338*H338,2)</f>
        <v>0</v>
      </c>
      <c r="K338" s="316"/>
      <c r="L338" s="317"/>
      <c r="M338" s="318" t="s">
        <v>1</v>
      </c>
      <c r="N338" s="319" t="s">
        <v>44</v>
      </c>
      <c r="O338" s="99"/>
      <c r="P338" s="272">
        <f>O338*H338</f>
        <v>0</v>
      </c>
      <c r="Q338" s="272">
        <v>0.00050000000000000001</v>
      </c>
      <c r="R338" s="272">
        <f>Q338*H338</f>
        <v>0.001</v>
      </c>
      <c r="S338" s="272">
        <v>0</v>
      </c>
      <c r="T338" s="273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74" t="s">
        <v>381</v>
      </c>
      <c r="AT338" s="274" t="s">
        <v>386</v>
      </c>
      <c r="AU338" s="274" t="s">
        <v>91</v>
      </c>
      <c r="AY338" s="17" t="s">
        <v>217</v>
      </c>
      <c r="BE338" s="159">
        <f>IF(N338="základná",J338,0)</f>
        <v>0</v>
      </c>
      <c r="BF338" s="159">
        <f>IF(N338="znížená",J338,0)</f>
        <v>0</v>
      </c>
      <c r="BG338" s="159">
        <f>IF(N338="zákl. prenesená",J338,0)</f>
        <v>0</v>
      </c>
      <c r="BH338" s="159">
        <f>IF(N338="zníž. prenesená",J338,0)</f>
        <v>0</v>
      </c>
      <c r="BI338" s="159">
        <f>IF(N338="nulová",J338,0)</f>
        <v>0</v>
      </c>
      <c r="BJ338" s="17" t="s">
        <v>91</v>
      </c>
      <c r="BK338" s="159">
        <f>ROUND(I338*H338,2)</f>
        <v>0</v>
      </c>
      <c r="BL338" s="17" t="s">
        <v>257</v>
      </c>
      <c r="BM338" s="274" t="s">
        <v>583</v>
      </c>
    </row>
    <row r="339" s="2" customFormat="1" ht="21.75" customHeight="1">
      <c r="A339" s="40"/>
      <c r="B339" s="41"/>
      <c r="C339" s="262" t="s">
        <v>584</v>
      </c>
      <c r="D339" s="262" t="s">
        <v>220</v>
      </c>
      <c r="E339" s="263" t="s">
        <v>585</v>
      </c>
      <c r="F339" s="264" t="s">
        <v>586</v>
      </c>
      <c r="G339" s="265" t="s">
        <v>305</v>
      </c>
      <c r="H339" s="266">
        <v>1</v>
      </c>
      <c r="I339" s="267"/>
      <c r="J339" s="268">
        <f>ROUND(I339*H339,2)</f>
        <v>0</v>
      </c>
      <c r="K339" s="269"/>
      <c r="L339" s="43"/>
      <c r="M339" s="270" t="s">
        <v>1</v>
      </c>
      <c r="N339" s="271" t="s">
        <v>44</v>
      </c>
      <c r="O339" s="99"/>
      <c r="P339" s="272">
        <f>O339*H339</f>
        <v>0</v>
      </c>
      <c r="Q339" s="272">
        <v>0</v>
      </c>
      <c r="R339" s="272">
        <f>Q339*H339</f>
        <v>0</v>
      </c>
      <c r="S339" s="272">
        <v>0</v>
      </c>
      <c r="T339" s="273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74" t="s">
        <v>257</v>
      </c>
      <c r="AT339" s="274" t="s">
        <v>220</v>
      </c>
      <c r="AU339" s="274" t="s">
        <v>91</v>
      </c>
      <c r="AY339" s="17" t="s">
        <v>217</v>
      </c>
      <c r="BE339" s="159">
        <f>IF(N339="základná",J339,0)</f>
        <v>0</v>
      </c>
      <c r="BF339" s="159">
        <f>IF(N339="znížená",J339,0)</f>
        <v>0</v>
      </c>
      <c r="BG339" s="159">
        <f>IF(N339="zákl. prenesená",J339,0)</f>
        <v>0</v>
      </c>
      <c r="BH339" s="159">
        <f>IF(N339="zníž. prenesená",J339,0)</f>
        <v>0</v>
      </c>
      <c r="BI339" s="159">
        <f>IF(N339="nulová",J339,0)</f>
        <v>0</v>
      </c>
      <c r="BJ339" s="17" t="s">
        <v>91</v>
      </c>
      <c r="BK339" s="159">
        <f>ROUND(I339*H339,2)</f>
        <v>0</v>
      </c>
      <c r="BL339" s="17" t="s">
        <v>257</v>
      </c>
      <c r="BM339" s="274" t="s">
        <v>587</v>
      </c>
    </row>
    <row r="340" s="13" customFormat="1">
      <c r="A340" s="13"/>
      <c r="B340" s="275"/>
      <c r="C340" s="276"/>
      <c r="D340" s="277" t="s">
        <v>225</v>
      </c>
      <c r="E340" s="278" t="s">
        <v>1</v>
      </c>
      <c r="F340" s="279" t="s">
        <v>144</v>
      </c>
      <c r="G340" s="276"/>
      <c r="H340" s="280">
        <v>1</v>
      </c>
      <c r="I340" s="281"/>
      <c r="J340" s="276"/>
      <c r="K340" s="276"/>
      <c r="L340" s="282"/>
      <c r="M340" s="283"/>
      <c r="N340" s="284"/>
      <c r="O340" s="284"/>
      <c r="P340" s="284"/>
      <c r="Q340" s="284"/>
      <c r="R340" s="284"/>
      <c r="S340" s="284"/>
      <c r="T340" s="28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86" t="s">
        <v>225</v>
      </c>
      <c r="AU340" s="286" t="s">
        <v>91</v>
      </c>
      <c r="AV340" s="13" t="s">
        <v>91</v>
      </c>
      <c r="AW340" s="13" t="s">
        <v>33</v>
      </c>
      <c r="AX340" s="13" t="s">
        <v>85</v>
      </c>
      <c r="AY340" s="286" t="s">
        <v>217</v>
      </c>
    </row>
    <row r="341" s="2" customFormat="1" ht="16.5" customHeight="1">
      <c r="A341" s="40"/>
      <c r="B341" s="41"/>
      <c r="C341" s="309" t="s">
        <v>588</v>
      </c>
      <c r="D341" s="309" t="s">
        <v>386</v>
      </c>
      <c r="E341" s="310" t="s">
        <v>589</v>
      </c>
      <c r="F341" s="311" t="s">
        <v>590</v>
      </c>
      <c r="G341" s="312" t="s">
        <v>305</v>
      </c>
      <c r="H341" s="313">
        <v>1</v>
      </c>
      <c r="I341" s="314"/>
      <c r="J341" s="315">
        <f>ROUND(I341*H341,2)</f>
        <v>0</v>
      </c>
      <c r="K341" s="316"/>
      <c r="L341" s="317"/>
      <c r="M341" s="318" t="s">
        <v>1</v>
      </c>
      <c r="N341" s="319" t="s">
        <v>44</v>
      </c>
      <c r="O341" s="99"/>
      <c r="P341" s="272">
        <f>O341*H341</f>
        <v>0</v>
      </c>
      <c r="Q341" s="272">
        <v>0.0055999999999999999</v>
      </c>
      <c r="R341" s="272">
        <f>Q341*H341</f>
        <v>0.0055999999999999999</v>
      </c>
      <c r="S341" s="272">
        <v>0</v>
      </c>
      <c r="T341" s="273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74" t="s">
        <v>381</v>
      </c>
      <c r="AT341" s="274" t="s">
        <v>386</v>
      </c>
      <c r="AU341" s="274" t="s">
        <v>91</v>
      </c>
      <c r="AY341" s="17" t="s">
        <v>217</v>
      </c>
      <c r="BE341" s="159">
        <f>IF(N341="základná",J341,0)</f>
        <v>0</v>
      </c>
      <c r="BF341" s="159">
        <f>IF(N341="znížená",J341,0)</f>
        <v>0</v>
      </c>
      <c r="BG341" s="159">
        <f>IF(N341="zákl. prenesená",J341,0)</f>
        <v>0</v>
      </c>
      <c r="BH341" s="159">
        <f>IF(N341="zníž. prenesená",J341,0)</f>
        <v>0</v>
      </c>
      <c r="BI341" s="159">
        <f>IF(N341="nulová",J341,0)</f>
        <v>0</v>
      </c>
      <c r="BJ341" s="17" t="s">
        <v>91</v>
      </c>
      <c r="BK341" s="159">
        <f>ROUND(I341*H341,2)</f>
        <v>0</v>
      </c>
      <c r="BL341" s="17" t="s">
        <v>257</v>
      </c>
      <c r="BM341" s="274" t="s">
        <v>591</v>
      </c>
    </row>
    <row r="342" s="2" customFormat="1" ht="37.8" customHeight="1">
      <c r="A342" s="40"/>
      <c r="B342" s="41"/>
      <c r="C342" s="262" t="s">
        <v>592</v>
      </c>
      <c r="D342" s="262" t="s">
        <v>220</v>
      </c>
      <c r="E342" s="263" t="s">
        <v>593</v>
      </c>
      <c r="F342" s="264" t="s">
        <v>594</v>
      </c>
      <c r="G342" s="265" t="s">
        <v>495</v>
      </c>
      <c r="H342" s="266">
        <v>5</v>
      </c>
      <c r="I342" s="267"/>
      <c r="J342" s="268">
        <f>ROUND(I342*H342,2)</f>
        <v>0</v>
      </c>
      <c r="K342" s="269"/>
      <c r="L342" s="43"/>
      <c r="M342" s="270" t="s">
        <v>1</v>
      </c>
      <c r="N342" s="271" t="s">
        <v>44</v>
      </c>
      <c r="O342" s="99"/>
      <c r="P342" s="272">
        <f>O342*H342</f>
        <v>0</v>
      </c>
      <c r="Q342" s="272">
        <v>0</v>
      </c>
      <c r="R342" s="272">
        <f>Q342*H342</f>
        <v>0</v>
      </c>
      <c r="S342" s="272">
        <v>0.014930000000000001</v>
      </c>
      <c r="T342" s="273">
        <f>S342*H342</f>
        <v>0.074650000000000008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74" t="s">
        <v>257</v>
      </c>
      <c r="AT342" s="274" t="s">
        <v>220</v>
      </c>
      <c r="AU342" s="274" t="s">
        <v>91</v>
      </c>
      <c r="AY342" s="17" t="s">
        <v>217</v>
      </c>
      <c r="BE342" s="159">
        <f>IF(N342="základná",J342,0)</f>
        <v>0</v>
      </c>
      <c r="BF342" s="159">
        <f>IF(N342="znížená",J342,0)</f>
        <v>0</v>
      </c>
      <c r="BG342" s="159">
        <f>IF(N342="zákl. prenesená",J342,0)</f>
        <v>0</v>
      </c>
      <c r="BH342" s="159">
        <f>IF(N342="zníž. prenesená",J342,0)</f>
        <v>0</v>
      </c>
      <c r="BI342" s="159">
        <f>IF(N342="nulová",J342,0)</f>
        <v>0</v>
      </c>
      <c r="BJ342" s="17" t="s">
        <v>91</v>
      </c>
      <c r="BK342" s="159">
        <f>ROUND(I342*H342,2)</f>
        <v>0</v>
      </c>
      <c r="BL342" s="17" t="s">
        <v>257</v>
      </c>
      <c r="BM342" s="274" t="s">
        <v>595</v>
      </c>
    </row>
    <row r="343" s="13" customFormat="1">
      <c r="A343" s="13"/>
      <c r="B343" s="275"/>
      <c r="C343" s="276"/>
      <c r="D343" s="277" t="s">
        <v>225</v>
      </c>
      <c r="E343" s="278" t="s">
        <v>1</v>
      </c>
      <c r="F343" s="279" t="s">
        <v>596</v>
      </c>
      <c r="G343" s="276"/>
      <c r="H343" s="280">
        <v>5</v>
      </c>
      <c r="I343" s="281"/>
      <c r="J343" s="276"/>
      <c r="K343" s="276"/>
      <c r="L343" s="282"/>
      <c r="M343" s="283"/>
      <c r="N343" s="284"/>
      <c r="O343" s="284"/>
      <c r="P343" s="284"/>
      <c r="Q343" s="284"/>
      <c r="R343" s="284"/>
      <c r="S343" s="284"/>
      <c r="T343" s="28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86" t="s">
        <v>225</v>
      </c>
      <c r="AU343" s="286" t="s">
        <v>91</v>
      </c>
      <c r="AV343" s="13" t="s">
        <v>91</v>
      </c>
      <c r="AW343" s="13" t="s">
        <v>33</v>
      </c>
      <c r="AX343" s="13" t="s">
        <v>78</v>
      </c>
      <c r="AY343" s="286" t="s">
        <v>217</v>
      </c>
    </row>
    <row r="344" s="14" customFormat="1">
      <c r="A344" s="14"/>
      <c r="B344" s="287"/>
      <c r="C344" s="288"/>
      <c r="D344" s="277" t="s">
        <v>225</v>
      </c>
      <c r="E344" s="289" t="s">
        <v>1</v>
      </c>
      <c r="F344" s="290" t="s">
        <v>228</v>
      </c>
      <c r="G344" s="288"/>
      <c r="H344" s="291">
        <v>5</v>
      </c>
      <c r="I344" s="292"/>
      <c r="J344" s="288"/>
      <c r="K344" s="288"/>
      <c r="L344" s="293"/>
      <c r="M344" s="294"/>
      <c r="N344" s="295"/>
      <c r="O344" s="295"/>
      <c r="P344" s="295"/>
      <c r="Q344" s="295"/>
      <c r="R344" s="295"/>
      <c r="S344" s="295"/>
      <c r="T344" s="29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97" t="s">
        <v>225</v>
      </c>
      <c r="AU344" s="297" t="s">
        <v>91</v>
      </c>
      <c r="AV344" s="14" t="s">
        <v>140</v>
      </c>
      <c r="AW344" s="14" t="s">
        <v>33</v>
      </c>
      <c r="AX344" s="14" t="s">
        <v>85</v>
      </c>
      <c r="AY344" s="297" t="s">
        <v>217</v>
      </c>
    </row>
    <row r="345" s="2" customFormat="1" ht="16.5" customHeight="1">
      <c r="A345" s="40"/>
      <c r="B345" s="41"/>
      <c r="C345" s="262" t="s">
        <v>597</v>
      </c>
      <c r="D345" s="262" t="s">
        <v>220</v>
      </c>
      <c r="E345" s="263" t="s">
        <v>598</v>
      </c>
      <c r="F345" s="264" t="s">
        <v>599</v>
      </c>
      <c r="G345" s="265" t="s">
        <v>305</v>
      </c>
      <c r="H345" s="266">
        <v>2</v>
      </c>
      <c r="I345" s="267"/>
      <c r="J345" s="268">
        <f>ROUND(I345*H345,2)</f>
        <v>0</v>
      </c>
      <c r="K345" s="269"/>
      <c r="L345" s="43"/>
      <c r="M345" s="270" t="s">
        <v>1</v>
      </c>
      <c r="N345" s="271" t="s">
        <v>44</v>
      </c>
      <c r="O345" s="99"/>
      <c r="P345" s="272">
        <f>O345*H345</f>
        <v>0</v>
      </c>
      <c r="Q345" s="272">
        <v>8.0000000000000007E-05</v>
      </c>
      <c r="R345" s="272">
        <f>Q345*H345</f>
        <v>0.00016000000000000001</v>
      </c>
      <c r="S345" s="272">
        <v>0</v>
      </c>
      <c r="T345" s="273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74" t="s">
        <v>257</v>
      </c>
      <c r="AT345" s="274" t="s">
        <v>220</v>
      </c>
      <c r="AU345" s="274" t="s">
        <v>91</v>
      </c>
      <c r="AY345" s="17" t="s">
        <v>217</v>
      </c>
      <c r="BE345" s="159">
        <f>IF(N345="základná",J345,0)</f>
        <v>0</v>
      </c>
      <c r="BF345" s="159">
        <f>IF(N345="znížená",J345,0)</f>
        <v>0</v>
      </c>
      <c r="BG345" s="159">
        <f>IF(N345="zákl. prenesená",J345,0)</f>
        <v>0</v>
      </c>
      <c r="BH345" s="159">
        <f>IF(N345="zníž. prenesená",J345,0)</f>
        <v>0</v>
      </c>
      <c r="BI345" s="159">
        <f>IF(N345="nulová",J345,0)</f>
        <v>0</v>
      </c>
      <c r="BJ345" s="17" t="s">
        <v>91</v>
      </c>
      <c r="BK345" s="159">
        <f>ROUND(I345*H345,2)</f>
        <v>0</v>
      </c>
      <c r="BL345" s="17" t="s">
        <v>257</v>
      </c>
      <c r="BM345" s="274" t="s">
        <v>600</v>
      </c>
    </row>
    <row r="346" s="13" customFormat="1">
      <c r="A346" s="13"/>
      <c r="B346" s="275"/>
      <c r="C346" s="276"/>
      <c r="D346" s="277" t="s">
        <v>225</v>
      </c>
      <c r="E346" s="278" t="s">
        <v>1</v>
      </c>
      <c r="F346" s="279" t="s">
        <v>91</v>
      </c>
      <c r="G346" s="276"/>
      <c r="H346" s="280">
        <v>2</v>
      </c>
      <c r="I346" s="281"/>
      <c r="J346" s="276"/>
      <c r="K346" s="276"/>
      <c r="L346" s="282"/>
      <c r="M346" s="283"/>
      <c r="N346" s="284"/>
      <c r="O346" s="284"/>
      <c r="P346" s="284"/>
      <c r="Q346" s="284"/>
      <c r="R346" s="284"/>
      <c r="S346" s="284"/>
      <c r="T346" s="28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86" t="s">
        <v>225</v>
      </c>
      <c r="AU346" s="286" t="s">
        <v>91</v>
      </c>
      <c r="AV346" s="13" t="s">
        <v>91</v>
      </c>
      <c r="AW346" s="13" t="s">
        <v>33</v>
      </c>
      <c r="AX346" s="13" t="s">
        <v>85</v>
      </c>
      <c r="AY346" s="286" t="s">
        <v>217</v>
      </c>
    </row>
    <row r="347" s="2" customFormat="1" ht="24.15" customHeight="1">
      <c r="A347" s="40"/>
      <c r="B347" s="41"/>
      <c r="C347" s="309" t="s">
        <v>601</v>
      </c>
      <c r="D347" s="309" t="s">
        <v>386</v>
      </c>
      <c r="E347" s="310" t="s">
        <v>602</v>
      </c>
      <c r="F347" s="311" t="s">
        <v>603</v>
      </c>
      <c r="G347" s="312" t="s">
        <v>305</v>
      </c>
      <c r="H347" s="313">
        <v>2</v>
      </c>
      <c r="I347" s="314"/>
      <c r="J347" s="315">
        <f>ROUND(I347*H347,2)</f>
        <v>0</v>
      </c>
      <c r="K347" s="316"/>
      <c r="L347" s="317"/>
      <c r="M347" s="318" t="s">
        <v>1</v>
      </c>
      <c r="N347" s="319" t="s">
        <v>44</v>
      </c>
      <c r="O347" s="99"/>
      <c r="P347" s="272">
        <f>O347*H347</f>
        <v>0</v>
      </c>
      <c r="Q347" s="272">
        <v>0.00021000000000000001</v>
      </c>
      <c r="R347" s="272">
        <f>Q347*H347</f>
        <v>0.00042000000000000002</v>
      </c>
      <c r="S347" s="272">
        <v>0</v>
      </c>
      <c r="T347" s="273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74" t="s">
        <v>381</v>
      </c>
      <c r="AT347" s="274" t="s">
        <v>386</v>
      </c>
      <c r="AU347" s="274" t="s">
        <v>91</v>
      </c>
      <c r="AY347" s="17" t="s">
        <v>217</v>
      </c>
      <c r="BE347" s="159">
        <f>IF(N347="základná",J347,0)</f>
        <v>0</v>
      </c>
      <c r="BF347" s="159">
        <f>IF(N347="znížená",J347,0)</f>
        <v>0</v>
      </c>
      <c r="BG347" s="159">
        <f>IF(N347="zákl. prenesená",J347,0)</f>
        <v>0</v>
      </c>
      <c r="BH347" s="159">
        <f>IF(N347="zníž. prenesená",J347,0)</f>
        <v>0</v>
      </c>
      <c r="BI347" s="159">
        <f>IF(N347="nulová",J347,0)</f>
        <v>0</v>
      </c>
      <c r="BJ347" s="17" t="s">
        <v>91</v>
      </c>
      <c r="BK347" s="159">
        <f>ROUND(I347*H347,2)</f>
        <v>0</v>
      </c>
      <c r="BL347" s="17" t="s">
        <v>257</v>
      </c>
      <c r="BM347" s="274" t="s">
        <v>604</v>
      </c>
    </row>
    <row r="348" s="2" customFormat="1" ht="16.5" customHeight="1">
      <c r="A348" s="40"/>
      <c r="B348" s="41"/>
      <c r="C348" s="262" t="s">
        <v>605</v>
      </c>
      <c r="D348" s="262" t="s">
        <v>220</v>
      </c>
      <c r="E348" s="263" t="s">
        <v>606</v>
      </c>
      <c r="F348" s="264" t="s">
        <v>607</v>
      </c>
      <c r="G348" s="265" t="s">
        <v>305</v>
      </c>
      <c r="H348" s="266">
        <v>6</v>
      </c>
      <c r="I348" s="267"/>
      <c r="J348" s="268">
        <f>ROUND(I348*H348,2)</f>
        <v>0</v>
      </c>
      <c r="K348" s="269"/>
      <c r="L348" s="43"/>
      <c r="M348" s="270" t="s">
        <v>1</v>
      </c>
      <c r="N348" s="271" t="s">
        <v>44</v>
      </c>
      <c r="O348" s="99"/>
      <c r="P348" s="272">
        <f>O348*H348</f>
        <v>0</v>
      </c>
      <c r="Q348" s="272">
        <v>8.0000000000000007E-05</v>
      </c>
      <c r="R348" s="272">
        <f>Q348*H348</f>
        <v>0.00048000000000000007</v>
      </c>
      <c r="S348" s="272">
        <v>0</v>
      </c>
      <c r="T348" s="273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74" t="s">
        <v>257</v>
      </c>
      <c r="AT348" s="274" t="s">
        <v>220</v>
      </c>
      <c r="AU348" s="274" t="s">
        <v>91</v>
      </c>
      <c r="AY348" s="17" t="s">
        <v>217</v>
      </c>
      <c r="BE348" s="159">
        <f>IF(N348="základná",J348,0)</f>
        <v>0</v>
      </c>
      <c r="BF348" s="159">
        <f>IF(N348="znížená",J348,0)</f>
        <v>0</v>
      </c>
      <c r="BG348" s="159">
        <f>IF(N348="zákl. prenesená",J348,0)</f>
        <v>0</v>
      </c>
      <c r="BH348" s="159">
        <f>IF(N348="zníž. prenesená",J348,0)</f>
        <v>0</v>
      </c>
      <c r="BI348" s="159">
        <f>IF(N348="nulová",J348,0)</f>
        <v>0</v>
      </c>
      <c r="BJ348" s="17" t="s">
        <v>91</v>
      </c>
      <c r="BK348" s="159">
        <f>ROUND(I348*H348,2)</f>
        <v>0</v>
      </c>
      <c r="BL348" s="17" t="s">
        <v>257</v>
      </c>
      <c r="BM348" s="274" t="s">
        <v>608</v>
      </c>
    </row>
    <row r="349" s="13" customFormat="1">
      <c r="A349" s="13"/>
      <c r="B349" s="275"/>
      <c r="C349" s="276"/>
      <c r="D349" s="277" t="s">
        <v>225</v>
      </c>
      <c r="E349" s="278" t="s">
        <v>1</v>
      </c>
      <c r="F349" s="279" t="s">
        <v>609</v>
      </c>
      <c r="G349" s="276"/>
      <c r="H349" s="280">
        <v>6</v>
      </c>
      <c r="I349" s="281"/>
      <c r="J349" s="276"/>
      <c r="K349" s="276"/>
      <c r="L349" s="282"/>
      <c r="M349" s="283"/>
      <c r="N349" s="284"/>
      <c r="O349" s="284"/>
      <c r="P349" s="284"/>
      <c r="Q349" s="284"/>
      <c r="R349" s="284"/>
      <c r="S349" s="284"/>
      <c r="T349" s="28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86" t="s">
        <v>225</v>
      </c>
      <c r="AU349" s="286" t="s">
        <v>91</v>
      </c>
      <c r="AV349" s="13" t="s">
        <v>91</v>
      </c>
      <c r="AW349" s="13" t="s">
        <v>33</v>
      </c>
      <c r="AX349" s="13" t="s">
        <v>78</v>
      </c>
      <c r="AY349" s="286" t="s">
        <v>217</v>
      </c>
    </row>
    <row r="350" s="14" customFormat="1">
      <c r="A350" s="14"/>
      <c r="B350" s="287"/>
      <c r="C350" s="288"/>
      <c r="D350" s="277" t="s">
        <v>225</v>
      </c>
      <c r="E350" s="289" t="s">
        <v>1</v>
      </c>
      <c r="F350" s="290" t="s">
        <v>228</v>
      </c>
      <c r="G350" s="288"/>
      <c r="H350" s="291">
        <v>6</v>
      </c>
      <c r="I350" s="292"/>
      <c r="J350" s="288"/>
      <c r="K350" s="288"/>
      <c r="L350" s="293"/>
      <c r="M350" s="294"/>
      <c r="N350" s="295"/>
      <c r="O350" s="295"/>
      <c r="P350" s="295"/>
      <c r="Q350" s="295"/>
      <c r="R350" s="295"/>
      <c r="S350" s="295"/>
      <c r="T350" s="29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97" t="s">
        <v>225</v>
      </c>
      <c r="AU350" s="297" t="s">
        <v>91</v>
      </c>
      <c r="AV350" s="14" t="s">
        <v>140</v>
      </c>
      <c r="AW350" s="14" t="s">
        <v>33</v>
      </c>
      <c r="AX350" s="14" t="s">
        <v>85</v>
      </c>
      <c r="AY350" s="297" t="s">
        <v>217</v>
      </c>
    </row>
    <row r="351" s="2" customFormat="1" ht="24.15" customHeight="1">
      <c r="A351" s="40"/>
      <c r="B351" s="41"/>
      <c r="C351" s="309" t="s">
        <v>610</v>
      </c>
      <c r="D351" s="309" t="s">
        <v>386</v>
      </c>
      <c r="E351" s="310" t="s">
        <v>611</v>
      </c>
      <c r="F351" s="311" t="s">
        <v>612</v>
      </c>
      <c r="G351" s="312" t="s">
        <v>305</v>
      </c>
      <c r="H351" s="313">
        <v>6</v>
      </c>
      <c r="I351" s="314"/>
      <c r="J351" s="315">
        <f>ROUND(I351*H351,2)</f>
        <v>0</v>
      </c>
      <c r="K351" s="316"/>
      <c r="L351" s="317"/>
      <c r="M351" s="318" t="s">
        <v>1</v>
      </c>
      <c r="N351" s="319" t="s">
        <v>44</v>
      </c>
      <c r="O351" s="99"/>
      <c r="P351" s="272">
        <f>O351*H351</f>
        <v>0</v>
      </c>
      <c r="Q351" s="272">
        <v>0.0035999999999999999</v>
      </c>
      <c r="R351" s="272">
        <f>Q351*H351</f>
        <v>0.021600000000000001</v>
      </c>
      <c r="S351" s="272">
        <v>0</v>
      </c>
      <c r="T351" s="273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74" t="s">
        <v>381</v>
      </c>
      <c r="AT351" s="274" t="s">
        <v>386</v>
      </c>
      <c r="AU351" s="274" t="s">
        <v>91</v>
      </c>
      <c r="AY351" s="17" t="s">
        <v>217</v>
      </c>
      <c r="BE351" s="159">
        <f>IF(N351="základná",J351,0)</f>
        <v>0</v>
      </c>
      <c r="BF351" s="159">
        <f>IF(N351="znížená",J351,0)</f>
        <v>0</v>
      </c>
      <c r="BG351" s="159">
        <f>IF(N351="zákl. prenesená",J351,0)</f>
        <v>0</v>
      </c>
      <c r="BH351" s="159">
        <f>IF(N351="zníž. prenesená",J351,0)</f>
        <v>0</v>
      </c>
      <c r="BI351" s="159">
        <f>IF(N351="nulová",J351,0)</f>
        <v>0</v>
      </c>
      <c r="BJ351" s="17" t="s">
        <v>91</v>
      </c>
      <c r="BK351" s="159">
        <f>ROUND(I351*H351,2)</f>
        <v>0</v>
      </c>
      <c r="BL351" s="17" t="s">
        <v>257</v>
      </c>
      <c r="BM351" s="274" t="s">
        <v>613</v>
      </c>
    </row>
    <row r="352" s="2" customFormat="1" ht="24.15" customHeight="1">
      <c r="A352" s="40"/>
      <c r="B352" s="41"/>
      <c r="C352" s="262" t="s">
        <v>614</v>
      </c>
      <c r="D352" s="262" t="s">
        <v>220</v>
      </c>
      <c r="E352" s="263" t="s">
        <v>615</v>
      </c>
      <c r="F352" s="264" t="s">
        <v>616</v>
      </c>
      <c r="G352" s="265" t="s">
        <v>495</v>
      </c>
      <c r="H352" s="266">
        <v>2</v>
      </c>
      <c r="I352" s="267"/>
      <c r="J352" s="268">
        <f>ROUND(I352*H352,2)</f>
        <v>0</v>
      </c>
      <c r="K352" s="269"/>
      <c r="L352" s="43"/>
      <c r="M352" s="270" t="s">
        <v>1</v>
      </c>
      <c r="N352" s="271" t="s">
        <v>44</v>
      </c>
      <c r="O352" s="99"/>
      <c r="P352" s="272">
        <f>O352*H352</f>
        <v>0</v>
      </c>
      <c r="Q352" s="272">
        <v>0</v>
      </c>
      <c r="R352" s="272">
        <f>Q352*H352</f>
        <v>0</v>
      </c>
      <c r="S352" s="272">
        <v>0.0025999999999999999</v>
      </c>
      <c r="T352" s="273">
        <f>S352*H352</f>
        <v>0.0051999999999999998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74" t="s">
        <v>257</v>
      </c>
      <c r="AT352" s="274" t="s">
        <v>220</v>
      </c>
      <c r="AU352" s="274" t="s">
        <v>91</v>
      </c>
      <c r="AY352" s="17" t="s">
        <v>217</v>
      </c>
      <c r="BE352" s="159">
        <f>IF(N352="základná",J352,0)</f>
        <v>0</v>
      </c>
      <c r="BF352" s="159">
        <f>IF(N352="znížená",J352,0)</f>
        <v>0</v>
      </c>
      <c r="BG352" s="159">
        <f>IF(N352="zákl. prenesená",J352,0)</f>
        <v>0</v>
      </c>
      <c r="BH352" s="159">
        <f>IF(N352="zníž. prenesená",J352,0)</f>
        <v>0</v>
      </c>
      <c r="BI352" s="159">
        <f>IF(N352="nulová",J352,0)</f>
        <v>0</v>
      </c>
      <c r="BJ352" s="17" t="s">
        <v>91</v>
      </c>
      <c r="BK352" s="159">
        <f>ROUND(I352*H352,2)</f>
        <v>0</v>
      </c>
      <c r="BL352" s="17" t="s">
        <v>257</v>
      </c>
      <c r="BM352" s="274" t="s">
        <v>617</v>
      </c>
    </row>
    <row r="353" s="13" customFormat="1">
      <c r="A353" s="13"/>
      <c r="B353" s="275"/>
      <c r="C353" s="276"/>
      <c r="D353" s="277" t="s">
        <v>225</v>
      </c>
      <c r="E353" s="278" t="s">
        <v>1</v>
      </c>
      <c r="F353" s="279" t="s">
        <v>618</v>
      </c>
      <c r="G353" s="276"/>
      <c r="H353" s="280">
        <v>2</v>
      </c>
      <c r="I353" s="281"/>
      <c r="J353" s="276"/>
      <c r="K353" s="276"/>
      <c r="L353" s="282"/>
      <c r="M353" s="283"/>
      <c r="N353" s="284"/>
      <c r="O353" s="284"/>
      <c r="P353" s="284"/>
      <c r="Q353" s="284"/>
      <c r="R353" s="284"/>
      <c r="S353" s="284"/>
      <c r="T353" s="28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86" t="s">
        <v>225</v>
      </c>
      <c r="AU353" s="286" t="s">
        <v>91</v>
      </c>
      <c r="AV353" s="13" t="s">
        <v>91</v>
      </c>
      <c r="AW353" s="13" t="s">
        <v>33</v>
      </c>
      <c r="AX353" s="13" t="s">
        <v>78</v>
      </c>
      <c r="AY353" s="286" t="s">
        <v>217</v>
      </c>
    </row>
    <row r="354" s="14" customFormat="1">
      <c r="A354" s="14"/>
      <c r="B354" s="287"/>
      <c r="C354" s="288"/>
      <c r="D354" s="277" t="s">
        <v>225</v>
      </c>
      <c r="E354" s="289" t="s">
        <v>1</v>
      </c>
      <c r="F354" s="290" t="s">
        <v>228</v>
      </c>
      <c r="G354" s="288"/>
      <c r="H354" s="291">
        <v>2</v>
      </c>
      <c r="I354" s="292"/>
      <c r="J354" s="288"/>
      <c r="K354" s="288"/>
      <c r="L354" s="293"/>
      <c r="M354" s="294"/>
      <c r="N354" s="295"/>
      <c r="O354" s="295"/>
      <c r="P354" s="295"/>
      <c r="Q354" s="295"/>
      <c r="R354" s="295"/>
      <c r="S354" s="295"/>
      <c r="T354" s="29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97" t="s">
        <v>225</v>
      </c>
      <c r="AU354" s="297" t="s">
        <v>91</v>
      </c>
      <c r="AV354" s="14" t="s">
        <v>140</v>
      </c>
      <c r="AW354" s="14" t="s">
        <v>33</v>
      </c>
      <c r="AX354" s="14" t="s">
        <v>85</v>
      </c>
      <c r="AY354" s="297" t="s">
        <v>217</v>
      </c>
    </row>
    <row r="355" s="2" customFormat="1" ht="33" customHeight="1">
      <c r="A355" s="40"/>
      <c r="B355" s="41"/>
      <c r="C355" s="262" t="s">
        <v>619</v>
      </c>
      <c r="D355" s="262" t="s">
        <v>220</v>
      </c>
      <c r="E355" s="263" t="s">
        <v>620</v>
      </c>
      <c r="F355" s="264" t="s">
        <v>621</v>
      </c>
      <c r="G355" s="265" t="s">
        <v>305</v>
      </c>
      <c r="H355" s="266">
        <v>2</v>
      </c>
      <c r="I355" s="267"/>
      <c r="J355" s="268">
        <f>ROUND(I355*H355,2)</f>
        <v>0</v>
      </c>
      <c r="K355" s="269"/>
      <c r="L355" s="43"/>
      <c r="M355" s="270" t="s">
        <v>1</v>
      </c>
      <c r="N355" s="271" t="s">
        <v>44</v>
      </c>
      <c r="O355" s="99"/>
      <c r="P355" s="272">
        <f>O355*H355</f>
        <v>0</v>
      </c>
      <c r="Q355" s="272">
        <v>0</v>
      </c>
      <c r="R355" s="272">
        <f>Q355*H355</f>
        <v>0</v>
      </c>
      <c r="S355" s="272">
        <v>0</v>
      </c>
      <c r="T355" s="273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74" t="s">
        <v>257</v>
      </c>
      <c r="AT355" s="274" t="s">
        <v>220</v>
      </c>
      <c r="AU355" s="274" t="s">
        <v>91</v>
      </c>
      <c r="AY355" s="17" t="s">
        <v>217</v>
      </c>
      <c r="BE355" s="159">
        <f>IF(N355="základná",J355,0)</f>
        <v>0</v>
      </c>
      <c r="BF355" s="159">
        <f>IF(N355="znížená",J355,0)</f>
        <v>0</v>
      </c>
      <c r="BG355" s="159">
        <f>IF(N355="zákl. prenesená",J355,0)</f>
        <v>0</v>
      </c>
      <c r="BH355" s="159">
        <f>IF(N355="zníž. prenesená",J355,0)</f>
        <v>0</v>
      </c>
      <c r="BI355" s="159">
        <f>IF(N355="nulová",J355,0)</f>
        <v>0</v>
      </c>
      <c r="BJ355" s="17" t="s">
        <v>91</v>
      </c>
      <c r="BK355" s="159">
        <f>ROUND(I355*H355,2)</f>
        <v>0</v>
      </c>
      <c r="BL355" s="17" t="s">
        <v>257</v>
      </c>
      <c r="BM355" s="274" t="s">
        <v>622</v>
      </c>
    </row>
    <row r="356" s="13" customFormat="1">
      <c r="A356" s="13"/>
      <c r="B356" s="275"/>
      <c r="C356" s="276"/>
      <c r="D356" s="277" t="s">
        <v>225</v>
      </c>
      <c r="E356" s="278" t="s">
        <v>1</v>
      </c>
      <c r="F356" s="279" t="s">
        <v>623</v>
      </c>
      <c r="G356" s="276"/>
      <c r="H356" s="280">
        <v>2</v>
      </c>
      <c r="I356" s="281"/>
      <c r="J356" s="276"/>
      <c r="K356" s="276"/>
      <c r="L356" s="282"/>
      <c r="M356" s="283"/>
      <c r="N356" s="284"/>
      <c r="O356" s="284"/>
      <c r="P356" s="284"/>
      <c r="Q356" s="284"/>
      <c r="R356" s="284"/>
      <c r="S356" s="284"/>
      <c r="T356" s="28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86" t="s">
        <v>225</v>
      </c>
      <c r="AU356" s="286" t="s">
        <v>91</v>
      </c>
      <c r="AV356" s="13" t="s">
        <v>91</v>
      </c>
      <c r="AW356" s="13" t="s">
        <v>33</v>
      </c>
      <c r="AX356" s="13" t="s">
        <v>78</v>
      </c>
      <c r="AY356" s="286" t="s">
        <v>217</v>
      </c>
    </row>
    <row r="357" s="14" customFormat="1">
      <c r="A357" s="14"/>
      <c r="B357" s="287"/>
      <c r="C357" s="288"/>
      <c r="D357" s="277" t="s">
        <v>225</v>
      </c>
      <c r="E357" s="289" t="s">
        <v>1</v>
      </c>
      <c r="F357" s="290" t="s">
        <v>228</v>
      </c>
      <c r="G357" s="288"/>
      <c r="H357" s="291">
        <v>2</v>
      </c>
      <c r="I357" s="292"/>
      <c r="J357" s="288"/>
      <c r="K357" s="288"/>
      <c r="L357" s="293"/>
      <c r="M357" s="294"/>
      <c r="N357" s="295"/>
      <c r="O357" s="295"/>
      <c r="P357" s="295"/>
      <c r="Q357" s="295"/>
      <c r="R357" s="295"/>
      <c r="S357" s="295"/>
      <c r="T357" s="29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97" t="s">
        <v>225</v>
      </c>
      <c r="AU357" s="297" t="s">
        <v>91</v>
      </c>
      <c r="AV357" s="14" t="s">
        <v>140</v>
      </c>
      <c r="AW357" s="14" t="s">
        <v>33</v>
      </c>
      <c r="AX357" s="14" t="s">
        <v>85</v>
      </c>
      <c r="AY357" s="297" t="s">
        <v>217</v>
      </c>
    </row>
    <row r="358" s="2" customFormat="1" ht="16.5" customHeight="1">
      <c r="A358" s="40"/>
      <c r="B358" s="41"/>
      <c r="C358" s="309" t="s">
        <v>624</v>
      </c>
      <c r="D358" s="309" t="s">
        <v>386</v>
      </c>
      <c r="E358" s="310" t="s">
        <v>625</v>
      </c>
      <c r="F358" s="311" t="s">
        <v>626</v>
      </c>
      <c r="G358" s="312" t="s">
        <v>305</v>
      </c>
      <c r="H358" s="313">
        <v>2</v>
      </c>
      <c r="I358" s="314"/>
      <c r="J358" s="315">
        <f>ROUND(I358*H358,2)</f>
        <v>0</v>
      </c>
      <c r="K358" s="316"/>
      <c r="L358" s="317"/>
      <c r="M358" s="318" t="s">
        <v>1</v>
      </c>
      <c r="N358" s="319" t="s">
        <v>44</v>
      </c>
      <c r="O358" s="99"/>
      <c r="P358" s="272">
        <f>O358*H358</f>
        <v>0</v>
      </c>
      <c r="Q358" s="272">
        <v>0.001</v>
      </c>
      <c r="R358" s="272">
        <f>Q358*H358</f>
        <v>0.002</v>
      </c>
      <c r="S358" s="272">
        <v>0</v>
      </c>
      <c r="T358" s="273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74" t="s">
        <v>381</v>
      </c>
      <c r="AT358" s="274" t="s">
        <v>386</v>
      </c>
      <c r="AU358" s="274" t="s">
        <v>91</v>
      </c>
      <c r="AY358" s="17" t="s">
        <v>217</v>
      </c>
      <c r="BE358" s="159">
        <f>IF(N358="základná",J358,0)</f>
        <v>0</v>
      </c>
      <c r="BF358" s="159">
        <f>IF(N358="znížená",J358,0)</f>
        <v>0</v>
      </c>
      <c r="BG358" s="159">
        <f>IF(N358="zákl. prenesená",J358,0)</f>
        <v>0</v>
      </c>
      <c r="BH358" s="159">
        <f>IF(N358="zníž. prenesená",J358,0)</f>
        <v>0</v>
      </c>
      <c r="BI358" s="159">
        <f>IF(N358="nulová",J358,0)</f>
        <v>0</v>
      </c>
      <c r="BJ358" s="17" t="s">
        <v>91</v>
      </c>
      <c r="BK358" s="159">
        <f>ROUND(I358*H358,2)</f>
        <v>0</v>
      </c>
      <c r="BL358" s="17" t="s">
        <v>257</v>
      </c>
      <c r="BM358" s="274" t="s">
        <v>627</v>
      </c>
    </row>
    <row r="359" s="2" customFormat="1" ht="24.15" customHeight="1">
      <c r="A359" s="40"/>
      <c r="B359" s="41"/>
      <c r="C359" s="262" t="s">
        <v>628</v>
      </c>
      <c r="D359" s="262" t="s">
        <v>220</v>
      </c>
      <c r="E359" s="263" t="s">
        <v>629</v>
      </c>
      <c r="F359" s="264" t="s">
        <v>630</v>
      </c>
      <c r="G359" s="265" t="s">
        <v>406</v>
      </c>
      <c r="H359" s="266"/>
      <c r="I359" s="267"/>
      <c r="J359" s="268">
        <f>ROUND(I359*H359,2)</f>
        <v>0</v>
      </c>
      <c r="K359" s="269"/>
      <c r="L359" s="43"/>
      <c r="M359" s="270" t="s">
        <v>1</v>
      </c>
      <c r="N359" s="271" t="s">
        <v>44</v>
      </c>
      <c r="O359" s="99"/>
      <c r="P359" s="272">
        <f>O359*H359</f>
        <v>0</v>
      </c>
      <c r="Q359" s="272">
        <v>0</v>
      </c>
      <c r="R359" s="272">
        <f>Q359*H359</f>
        <v>0</v>
      </c>
      <c r="S359" s="272">
        <v>0</v>
      </c>
      <c r="T359" s="273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74" t="s">
        <v>257</v>
      </c>
      <c r="AT359" s="274" t="s">
        <v>220</v>
      </c>
      <c r="AU359" s="274" t="s">
        <v>91</v>
      </c>
      <c r="AY359" s="17" t="s">
        <v>217</v>
      </c>
      <c r="BE359" s="159">
        <f>IF(N359="základná",J359,0)</f>
        <v>0</v>
      </c>
      <c r="BF359" s="159">
        <f>IF(N359="znížená",J359,0)</f>
        <v>0</v>
      </c>
      <c r="BG359" s="159">
        <f>IF(N359="zákl. prenesená",J359,0)</f>
        <v>0</v>
      </c>
      <c r="BH359" s="159">
        <f>IF(N359="zníž. prenesená",J359,0)</f>
        <v>0</v>
      </c>
      <c r="BI359" s="159">
        <f>IF(N359="nulová",J359,0)</f>
        <v>0</v>
      </c>
      <c r="BJ359" s="17" t="s">
        <v>91</v>
      </c>
      <c r="BK359" s="159">
        <f>ROUND(I359*H359,2)</f>
        <v>0</v>
      </c>
      <c r="BL359" s="17" t="s">
        <v>257</v>
      </c>
      <c r="BM359" s="274" t="s">
        <v>631</v>
      </c>
    </row>
    <row r="360" s="12" customFormat="1" ht="22.8" customHeight="1">
      <c r="A360" s="12"/>
      <c r="B360" s="247"/>
      <c r="C360" s="248"/>
      <c r="D360" s="249" t="s">
        <v>77</v>
      </c>
      <c r="E360" s="260" t="s">
        <v>632</v>
      </c>
      <c r="F360" s="260" t="s">
        <v>633</v>
      </c>
      <c r="G360" s="248"/>
      <c r="H360" s="248"/>
      <c r="I360" s="251"/>
      <c r="J360" s="261">
        <f>BK360</f>
        <v>0</v>
      </c>
      <c r="K360" s="248"/>
      <c r="L360" s="252"/>
      <c r="M360" s="253"/>
      <c r="N360" s="254"/>
      <c r="O360" s="254"/>
      <c r="P360" s="255">
        <f>SUM(P361:P364)</f>
        <v>0</v>
      </c>
      <c r="Q360" s="254"/>
      <c r="R360" s="255">
        <f>SUM(R361:R364)</f>
        <v>0.0030559799999999998</v>
      </c>
      <c r="S360" s="254"/>
      <c r="T360" s="256">
        <f>SUM(T361:T364)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57" t="s">
        <v>91</v>
      </c>
      <c r="AT360" s="258" t="s">
        <v>77</v>
      </c>
      <c r="AU360" s="258" t="s">
        <v>85</v>
      </c>
      <c r="AY360" s="257" t="s">
        <v>217</v>
      </c>
      <c r="BK360" s="259">
        <f>SUM(BK361:BK364)</f>
        <v>0</v>
      </c>
    </row>
    <row r="361" s="2" customFormat="1" ht="24.15" customHeight="1">
      <c r="A361" s="40"/>
      <c r="B361" s="41"/>
      <c r="C361" s="262" t="s">
        <v>634</v>
      </c>
      <c r="D361" s="262" t="s">
        <v>220</v>
      </c>
      <c r="E361" s="263" t="s">
        <v>635</v>
      </c>
      <c r="F361" s="264" t="s">
        <v>636</v>
      </c>
      <c r="G361" s="265" t="s">
        <v>231</v>
      </c>
      <c r="H361" s="266">
        <v>2</v>
      </c>
      <c r="I361" s="267"/>
      <c r="J361" s="268">
        <f>ROUND(I361*H361,2)</f>
        <v>0</v>
      </c>
      <c r="K361" s="269"/>
      <c r="L361" s="43"/>
      <c r="M361" s="270" t="s">
        <v>1</v>
      </c>
      <c r="N361" s="271" t="s">
        <v>44</v>
      </c>
      <c r="O361" s="99"/>
      <c r="P361" s="272">
        <f>O361*H361</f>
        <v>0</v>
      </c>
      <c r="Q361" s="272">
        <v>0.00097798999999999998</v>
      </c>
      <c r="R361" s="272">
        <f>Q361*H361</f>
        <v>0.00195598</v>
      </c>
      <c r="S361" s="272">
        <v>0</v>
      </c>
      <c r="T361" s="273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74" t="s">
        <v>257</v>
      </c>
      <c r="AT361" s="274" t="s">
        <v>220</v>
      </c>
      <c r="AU361" s="274" t="s">
        <v>91</v>
      </c>
      <c r="AY361" s="17" t="s">
        <v>217</v>
      </c>
      <c r="BE361" s="159">
        <f>IF(N361="základná",J361,0)</f>
        <v>0</v>
      </c>
      <c r="BF361" s="159">
        <f>IF(N361="znížená",J361,0)</f>
        <v>0</v>
      </c>
      <c r="BG361" s="159">
        <f>IF(N361="zákl. prenesená",J361,0)</f>
        <v>0</v>
      </c>
      <c r="BH361" s="159">
        <f>IF(N361="zníž. prenesená",J361,0)</f>
        <v>0</v>
      </c>
      <c r="BI361" s="159">
        <f>IF(N361="nulová",J361,0)</f>
        <v>0</v>
      </c>
      <c r="BJ361" s="17" t="s">
        <v>91</v>
      </c>
      <c r="BK361" s="159">
        <f>ROUND(I361*H361,2)</f>
        <v>0</v>
      </c>
      <c r="BL361" s="17" t="s">
        <v>257</v>
      </c>
      <c r="BM361" s="274" t="s">
        <v>637</v>
      </c>
    </row>
    <row r="362" s="2" customFormat="1" ht="33" customHeight="1">
      <c r="A362" s="40"/>
      <c r="B362" s="41"/>
      <c r="C362" s="262" t="s">
        <v>638</v>
      </c>
      <c r="D362" s="262" t="s">
        <v>220</v>
      </c>
      <c r="E362" s="263" t="s">
        <v>639</v>
      </c>
      <c r="F362" s="264" t="s">
        <v>640</v>
      </c>
      <c r="G362" s="265" t="s">
        <v>305</v>
      </c>
      <c r="H362" s="266">
        <v>2</v>
      </c>
      <c r="I362" s="267"/>
      <c r="J362" s="268">
        <f>ROUND(I362*H362,2)</f>
        <v>0</v>
      </c>
      <c r="K362" s="269"/>
      <c r="L362" s="43"/>
      <c r="M362" s="270" t="s">
        <v>1</v>
      </c>
      <c r="N362" s="271" t="s">
        <v>44</v>
      </c>
      <c r="O362" s="99"/>
      <c r="P362" s="272">
        <f>O362*H362</f>
        <v>0</v>
      </c>
      <c r="Q362" s="272">
        <v>6.9999999999999994E-05</v>
      </c>
      <c r="R362" s="272">
        <f>Q362*H362</f>
        <v>0.00013999999999999999</v>
      </c>
      <c r="S362" s="272">
        <v>0</v>
      </c>
      <c r="T362" s="273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74" t="s">
        <v>257</v>
      </c>
      <c r="AT362" s="274" t="s">
        <v>220</v>
      </c>
      <c r="AU362" s="274" t="s">
        <v>91</v>
      </c>
      <c r="AY362" s="17" t="s">
        <v>217</v>
      </c>
      <c r="BE362" s="159">
        <f>IF(N362="základná",J362,0)</f>
        <v>0</v>
      </c>
      <c r="BF362" s="159">
        <f>IF(N362="znížená",J362,0)</f>
        <v>0</v>
      </c>
      <c r="BG362" s="159">
        <f>IF(N362="zákl. prenesená",J362,0)</f>
        <v>0</v>
      </c>
      <c r="BH362" s="159">
        <f>IF(N362="zníž. prenesená",J362,0)</f>
        <v>0</v>
      </c>
      <c r="BI362" s="159">
        <f>IF(N362="nulová",J362,0)</f>
        <v>0</v>
      </c>
      <c r="BJ362" s="17" t="s">
        <v>91</v>
      </c>
      <c r="BK362" s="159">
        <f>ROUND(I362*H362,2)</f>
        <v>0</v>
      </c>
      <c r="BL362" s="17" t="s">
        <v>257</v>
      </c>
      <c r="BM362" s="274" t="s">
        <v>641</v>
      </c>
    </row>
    <row r="363" s="2" customFormat="1" ht="24.15" customHeight="1">
      <c r="A363" s="40"/>
      <c r="B363" s="41"/>
      <c r="C363" s="309" t="s">
        <v>642</v>
      </c>
      <c r="D363" s="309" t="s">
        <v>386</v>
      </c>
      <c r="E363" s="310" t="s">
        <v>643</v>
      </c>
      <c r="F363" s="311" t="s">
        <v>644</v>
      </c>
      <c r="G363" s="312" t="s">
        <v>305</v>
      </c>
      <c r="H363" s="313">
        <v>2</v>
      </c>
      <c r="I363" s="314"/>
      <c r="J363" s="315">
        <f>ROUND(I363*H363,2)</f>
        <v>0</v>
      </c>
      <c r="K363" s="316"/>
      <c r="L363" s="317"/>
      <c r="M363" s="318" t="s">
        <v>1</v>
      </c>
      <c r="N363" s="319" t="s">
        <v>44</v>
      </c>
      <c r="O363" s="99"/>
      <c r="P363" s="272">
        <f>O363*H363</f>
        <v>0</v>
      </c>
      <c r="Q363" s="272">
        <v>0.00048000000000000001</v>
      </c>
      <c r="R363" s="272">
        <f>Q363*H363</f>
        <v>0.00096000000000000002</v>
      </c>
      <c r="S363" s="272">
        <v>0</v>
      </c>
      <c r="T363" s="273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74" t="s">
        <v>381</v>
      </c>
      <c r="AT363" s="274" t="s">
        <v>386</v>
      </c>
      <c r="AU363" s="274" t="s">
        <v>91</v>
      </c>
      <c r="AY363" s="17" t="s">
        <v>217</v>
      </c>
      <c r="BE363" s="159">
        <f>IF(N363="základná",J363,0)</f>
        <v>0</v>
      </c>
      <c r="BF363" s="159">
        <f>IF(N363="znížená",J363,0)</f>
        <v>0</v>
      </c>
      <c r="BG363" s="159">
        <f>IF(N363="zákl. prenesená",J363,0)</f>
        <v>0</v>
      </c>
      <c r="BH363" s="159">
        <f>IF(N363="zníž. prenesená",J363,0)</f>
        <v>0</v>
      </c>
      <c r="BI363" s="159">
        <f>IF(N363="nulová",J363,0)</f>
        <v>0</v>
      </c>
      <c r="BJ363" s="17" t="s">
        <v>91</v>
      </c>
      <c r="BK363" s="159">
        <f>ROUND(I363*H363,2)</f>
        <v>0</v>
      </c>
      <c r="BL363" s="17" t="s">
        <v>257</v>
      </c>
      <c r="BM363" s="274" t="s">
        <v>645</v>
      </c>
    </row>
    <row r="364" s="2" customFormat="1" ht="24.15" customHeight="1">
      <c r="A364" s="40"/>
      <c r="B364" s="41"/>
      <c r="C364" s="262" t="s">
        <v>646</v>
      </c>
      <c r="D364" s="262" t="s">
        <v>220</v>
      </c>
      <c r="E364" s="263" t="s">
        <v>647</v>
      </c>
      <c r="F364" s="264" t="s">
        <v>648</v>
      </c>
      <c r="G364" s="265" t="s">
        <v>406</v>
      </c>
      <c r="H364" s="266"/>
      <c r="I364" s="267"/>
      <c r="J364" s="268">
        <f>ROUND(I364*H364,2)</f>
        <v>0</v>
      </c>
      <c r="K364" s="269"/>
      <c r="L364" s="43"/>
      <c r="M364" s="270" t="s">
        <v>1</v>
      </c>
      <c r="N364" s="271" t="s">
        <v>44</v>
      </c>
      <c r="O364" s="99"/>
      <c r="P364" s="272">
        <f>O364*H364</f>
        <v>0</v>
      </c>
      <c r="Q364" s="272">
        <v>0</v>
      </c>
      <c r="R364" s="272">
        <f>Q364*H364</f>
        <v>0</v>
      </c>
      <c r="S364" s="272">
        <v>0</v>
      </c>
      <c r="T364" s="273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74" t="s">
        <v>257</v>
      </c>
      <c r="AT364" s="274" t="s">
        <v>220</v>
      </c>
      <c r="AU364" s="274" t="s">
        <v>91</v>
      </c>
      <c r="AY364" s="17" t="s">
        <v>217</v>
      </c>
      <c r="BE364" s="159">
        <f>IF(N364="základná",J364,0)</f>
        <v>0</v>
      </c>
      <c r="BF364" s="159">
        <f>IF(N364="znížená",J364,0)</f>
        <v>0</v>
      </c>
      <c r="BG364" s="159">
        <f>IF(N364="zákl. prenesená",J364,0)</f>
        <v>0</v>
      </c>
      <c r="BH364" s="159">
        <f>IF(N364="zníž. prenesená",J364,0)</f>
        <v>0</v>
      </c>
      <c r="BI364" s="159">
        <f>IF(N364="nulová",J364,0)</f>
        <v>0</v>
      </c>
      <c r="BJ364" s="17" t="s">
        <v>91</v>
      </c>
      <c r="BK364" s="159">
        <f>ROUND(I364*H364,2)</f>
        <v>0</v>
      </c>
      <c r="BL364" s="17" t="s">
        <v>257</v>
      </c>
      <c r="BM364" s="274" t="s">
        <v>649</v>
      </c>
    </row>
    <row r="365" s="12" customFormat="1" ht="22.8" customHeight="1">
      <c r="A365" s="12"/>
      <c r="B365" s="247"/>
      <c r="C365" s="248"/>
      <c r="D365" s="249" t="s">
        <v>77</v>
      </c>
      <c r="E365" s="260" t="s">
        <v>650</v>
      </c>
      <c r="F365" s="260" t="s">
        <v>651</v>
      </c>
      <c r="G365" s="248"/>
      <c r="H365" s="248"/>
      <c r="I365" s="251"/>
      <c r="J365" s="261">
        <f>BK365</f>
        <v>0</v>
      </c>
      <c r="K365" s="248"/>
      <c r="L365" s="252"/>
      <c r="M365" s="253"/>
      <c r="N365" s="254"/>
      <c r="O365" s="254"/>
      <c r="P365" s="255">
        <f>SUM(P366:P374)</f>
        <v>0</v>
      </c>
      <c r="Q365" s="254"/>
      <c r="R365" s="255">
        <f>SUM(R366:R374)</f>
        <v>0.00215088</v>
      </c>
      <c r="S365" s="254"/>
      <c r="T365" s="256">
        <f>SUM(T366:T374)</f>
        <v>0.012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57" t="s">
        <v>91</v>
      </c>
      <c r="AT365" s="258" t="s">
        <v>77</v>
      </c>
      <c r="AU365" s="258" t="s">
        <v>85</v>
      </c>
      <c r="AY365" s="257" t="s">
        <v>217</v>
      </c>
      <c r="BK365" s="259">
        <f>SUM(BK366:BK374)</f>
        <v>0</v>
      </c>
    </row>
    <row r="366" s="2" customFormat="1" ht="16.5" customHeight="1">
      <c r="A366" s="40"/>
      <c r="B366" s="41"/>
      <c r="C366" s="262" t="s">
        <v>652</v>
      </c>
      <c r="D366" s="262" t="s">
        <v>220</v>
      </c>
      <c r="E366" s="263" t="s">
        <v>653</v>
      </c>
      <c r="F366" s="264" t="s">
        <v>654</v>
      </c>
      <c r="G366" s="265" t="s">
        <v>305</v>
      </c>
      <c r="H366" s="266">
        <v>1</v>
      </c>
      <c r="I366" s="267"/>
      <c r="J366" s="268">
        <f>ROUND(I366*H366,2)</f>
        <v>0</v>
      </c>
      <c r="K366" s="269"/>
      <c r="L366" s="43"/>
      <c r="M366" s="270" t="s">
        <v>1</v>
      </c>
      <c r="N366" s="271" t="s">
        <v>44</v>
      </c>
      <c r="O366" s="99"/>
      <c r="P366" s="272">
        <f>O366*H366</f>
        <v>0</v>
      </c>
      <c r="Q366" s="272">
        <v>2.0000000000000002E-05</v>
      </c>
      <c r="R366" s="272">
        <f>Q366*H366</f>
        <v>2.0000000000000002E-05</v>
      </c>
      <c r="S366" s="272">
        <v>0.012</v>
      </c>
      <c r="T366" s="273">
        <f>S366*H366</f>
        <v>0.012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74" t="s">
        <v>257</v>
      </c>
      <c r="AT366" s="274" t="s">
        <v>220</v>
      </c>
      <c r="AU366" s="274" t="s">
        <v>91</v>
      </c>
      <c r="AY366" s="17" t="s">
        <v>217</v>
      </c>
      <c r="BE366" s="159">
        <f>IF(N366="základná",J366,0)</f>
        <v>0</v>
      </c>
      <c r="BF366" s="159">
        <f>IF(N366="znížená",J366,0)</f>
        <v>0</v>
      </c>
      <c r="BG366" s="159">
        <f>IF(N366="zákl. prenesená",J366,0)</f>
        <v>0</v>
      </c>
      <c r="BH366" s="159">
        <f>IF(N366="zníž. prenesená",J366,0)</f>
        <v>0</v>
      </c>
      <c r="BI366" s="159">
        <f>IF(N366="nulová",J366,0)</f>
        <v>0</v>
      </c>
      <c r="BJ366" s="17" t="s">
        <v>91</v>
      </c>
      <c r="BK366" s="159">
        <f>ROUND(I366*H366,2)</f>
        <v>0</v>
      </c>
      <c r="BL366" s="17" t="s">
        <v>257</v>
      </c>
      <c r="BM366" s="274" t="s">
        <v>655</v>
      </c>
    </row>
    <row r="367" s="13" customFormat="1">
      <c r="A367" s="13"/>
      <c r="B367" s="275"/>
      <c r="C367" s="276"/>
      <c r="D367" s="277" t="s">
        <v>225</v>
      </c>
      <c r="E367" s="278" t="s">
        <v>1</v>
      </c>
      <c r="F367" s="279" t="s">
        <v>85</v>
      </c>
      <c r="G367" s="276"/>
      <c r="H367" s="280">
        <v>1</v>
      </c>
      <c r="I367" s="281"/>
      <c r="J367" s="276"/>
      <c r="K367" s="276"/>
      <c r="L367" s="282"/>
      <c r="M367" s="283"/>
      <c r="N367" s="284"/>
      <c r="O367" s="284"/>
      <c r="P367" s="284"/>
      <c r="Q367" s="284"/>
      <c r="R367" s="284"/>
      <c r="S367" s="284"/>
      <c r="T367" s="28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86" t="s">
        <v>225</v>
      </c>
      <c r="AU367" s="286" t="s">
        <v>91</v>
      </c>
      <c r="AV367" s="13" t="s">
        <v>91</v>
      </c>
      <c r="AW367" s="13" t="s">
        <v>33</v>
      </c>
      <c r="AX367" s="13" t="s">
        <v>78</v>
      </c>
      <c r="AY367" s="286" t="s">
        <v>217</v>
      </c>
    </row>
    <row r="368" s="14" customFormat="1">
      <c r="A368" s="14"/>
      <c r="B368" s="287"/>
      <c r="C368" s="288"/>
      <c r="D368" s="277" t="s">
        <v>225</v>
      </c>
      <c r="E368" s="289" t="s">
        <v>148</v>
      </c>
      <c r="F368" s="290" t="s">
        <v>228</v>
      </c>
      <c r="G368" s="288"/>
      <c r="H368" s="291">
        <v>1</v>
      </c>
      <c r="I368" s="292"/>
      <c r="J368" s="288"/>
      <c r="K368" s="288"/>
      <c r="L368" s="293"/>
      <c r="M368" s="294"/>
      <c r="N368" s="295"/>
      <c r="O368" s="295"/>
      <c r="P368" s="295"/>
      <c r="Q368" s="295"/>
      <c r="R368" s="295"/>
      <c r="S368" s="295"/>
      <c r="T368" s="29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97" t="s">
        <v>225</v>
      </c>
      <c r="AU368" s="297" t="s">
        <v>91</v>
      </c>
      <c r="AV368" s="14" t="s">
        <v>140</v>
      </c>
      <c r="AW368" s="14" t="s">
        <v>33</v>
      </c>
      <c r="AX368" s="14" t="s">
        <v>85</v>
      </c>
      <c r="AY368" s="297" t="s">
        <v>217</v>
      </c>
    </row>
    <row r="369" s="2" customFormat="1" ht="24.15" customHeight="1">
      <c r="A369" s="40"/>
      <c r="B369" s="41"/>
      <c r="C369" s="262" t="s">
        <v>656</v>
      </c>
      <c r="D369" s="262" t="s">
        <v>220</v>
      </c>
      <c r="E369" s="263" t="s">
        <v>657</v>
      </c>
      <c r="F369" s="264" t="s">
        <v>658</v>
      </c>
      <c r="G369" s="265" t="s">
        <v>305</v>
      </c>
      <c r="H369" s="266">
        <v>1</v>
      </c>
      <c r="I369" s="267"/>
      <c r="J369" s="268">
        <f>ROUND(I369*H369,2)</f>
        <v>0</v>
      </c>
      <c r="K369" s="269"/>
      <c r="L369" s="43"/>
      <c r="M369" s="270" t="s">
        <v>1</v>
      </c>
      <c r="N369" s="271" t="s">
        <v>44</v>
      </c>
      <c r="O369" s="99"/>
      <c r="P369" s="272">
        <f>O369*H369</f>
        <v>0</v>
      </c>
      <c r="Q369" s="272">
        <v>0.00015096000000000001</v>
      </c>
      <c r="R369" s="272">
        <f>Q369*H369</f>
        <v>0.00015096000000000001</v>
      </c>
      <c r="S369" s="272">
        <v>0</v>
      </c>
      <c r="T369" s="273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74" t="s">
        <v>257</v>
      </c>
      <c r="AT369" s="274" t="s">
        <v>220</v>
      </c>
      <c r="AU369" s="274" t="s">
        <v>91</v>
      </c>
      <c r="AY369" s="17" t="s">
        <v>217</v>
      </c>
      <c r="BE369" s="159">
        <f>IF(N369="základná",J369,0)</f>
        <v>0</v>
      </c>
      <c r="BF369" s="159">
        <f>IF(N369="znížená",J369,0)</f>
        <v>0</v>
      </c>
      <c r="BG369" s="159">
        <f>IF(N369="zákl. prenesená",J369,0)</f>
        <v>0</v>
      </c>
      <c r="BH369" s="159">
        <f>IF(N369="zníž. prenesená",J369,0)</f>
        <v>0</v>
      </c>
      <c r="BI369" s="159">
        <f>IF(N369="nulová",J369,0)</f>
        <v>0</v>
      </c>
      <c r="BJ369" s="17" t="s">
        <v>91</v>
      </c>
      <c r="BK369" s="159">
        <f>ROUND(I369*H369,2)</f>
        <v>0</v>
      </c>
      <c r="BL369" s="17" t="s">
        <v>257</v>
      </c>
      <c r="BM369" s="274" t="s">
        <v>659</v>
      </c>
    </row>
    <row r="370" s="2" customFormat="1" ht="24.15" customHeight="1">
      <c r="A370" s="40"/>
      <c r="B370" s="41"/>
      <c r="C370" s="262" t="s">
        <v>660</v>
      </c>
      <c r="D370" s="262" t="s">
        <v>220</v>
      </c>
      <c r="E370" s="263" t="s">
        <v>661</v>
      </c>
      <c r="F370" s="264" t="s">
        <v>662</v>
      </c>
      <c r="G370" s="265" t="s">
        <v>305</v>
      </c>
      <c r="H370" s="266">
        <v>1</v>
      </c>
      <c r="I370" s="267"/>
      <c r="J370" s="268">
        <f>ROUND(I370*H370,2)</f>
        <v>0</v>
      </c>
      <c r="K370" s="269"/>
      <c r="L370" s="43"/>
      <c r="M370" s="270" t="s">
        <v>1</v>
      </c>
      <c r="N370" s="271" t="s">
        <v>44</v>
      </c>
      <c r="O370" s="99"/>
      <c r="P370" s="272">
        <f>O370*H370</f>
        <v>0</v>
      </c>
      <c r="Q370" s="272">
        <v>0</v>
      </c>
      <c r="R370" s="272">
        <f>Q370*H370</f>
        <v>0</v>
      </c>
      <c r="S370" s="272">
        <v>0</v>
      </c>
      <c r="T370" s="273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74" t="s">
        <v>257</v>
      </c>
      <c r="AT370" s="274" t="s">
        <v>220</v>
      </c>
      <c r="AU370" s="274" t="s">
        <v>91</v>
      </c>
      <c r="AY370" s="17" t="s">
        <v>217</v>
      </c>
      <c r="BE370" s="159">
        <f>IF(N370="základná",J370,0)</f>
        <v>0</v>
      </c>
      <c r="BF370" s="159">
        <f>IF(N370="znížená",J370,0)</f>
        <v>0</v>
      </c>
      <c r="BG370" s="159">
        <f>IF(N370="zákl. prenesená",J370,0)</f>
        <v>0</v>
      </c>
      <c r="BH370" s="159">
        <f>IF(N370="zníž. prenesená",J370,0)</f>
        <v>0</v>
      </c>
      <c r="BI370" s="159">
        <f>IF(N370="nulová",J370,0)</f>
        <v>0</v>
      </c>
      <c r="BJ370" s="17" t="s">
        <v>91</v>
      </c>
      <c r="BK370" s="159">
        <f>ROUND(I370*H370,2)</f>
        <v>0</v>
      </c>
      <c r="BL370" s="17" t="s">
        <v>257</v>
      </c>
      <c r="BM370" s="274" t="s">
        <v>663</v>
      </c>
    </row>
    <row r="371" s="13" customFormat="1">
      <c r="A371" s="13"/>
      <c r="B371" s="275"/>
      <c r="C371" s="276"/>
      <c r="D371" s="277" t="s">
        <v>225</v>
      </c>
      <c r="E371" s="278" t="s">
        <v>1</v>
      </c>
      <c r="F371" s="279" t="s">
        <v>148</v>
      </c>
      <c r="G371" s="276"/>
      <c r="H371" s="280">
        <v>1</v>
      </c>
      <c r="I371" s="281"/>
      <c r="J371" s="276"/>
      <c r="K371" s="276"/>
      <c r="L371" s="282"/>
      <c r="M371" s="283"/>
      <c r="N371" s="284"/>
      <c r="O371" s="284"/>
      <c r="P371" s="284"/>
      <c r="Q371" s="284"/>
      <c r="R371" s="284"/>
      <c r="S371" s="284"/>
      <c r="T371" s="28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86" t="s">
        <v>225</v>
      </c>
      <c r="AU371" s="286" t="s">
        <v>91</v>
      </c>
      <c r="AV371" s="13" t="s">
        <v>91</v>
      </c>
      <c r="AW371" s="13" t="s">
        <v>33</v>
      </c>
      <c r="AX371" s="13" t="s">
        <v>85</v>
      </c>
      <c r="AY371" s="286" t="s">
        <v>217</v>
      </c>
    </row>
    <row r="372" s="2" customFormat="1" ht="24.15" customHeight="1">
      <c r="A372" s="40"/>
      <c r="B372" s="41"/>
      <c r="C372" s="309" t="s">
        <v>664</v>
      </c>
      <c r="D372" s="309" t="s">
        <v>386</v>
      </c>
      <c r="E372" s="310" t="s">
        <v>665</v>
      </c>
      <c r="F372" s="311" t="s">
        <v>666</v>
      </c>
      <c r="G372" s="312" t="s">
        <v>305</v>
      </c>
      <c r="H372" s="313">
        <v>1</v>
      </c>
      <c r="I372" s="314"/>
      <c r="J372" s="315">
        <f>ROUND(I372*H372,2)</f>
        <v>0</v>
      </c>
      <c r="K372" s="316"/>
      <c r="L372" s="317"/>
      <c r="M372" s="318" t="s">
        <v>1</v>
      </c>
      <c r="N372" s="319" t="s">
        <v>44</v>
      </c>
      <c r="O372" s="99"/>
      <c r="P372" s="272">
        <f>O372*H372</f>
        <v>0</v>
      </c>
      <c r="Q372" s="272">
        <v>0.001</v>
      </c>
      <c r="R372" s="272">
        <f>Q372*H372</f>
        <v>0.001</v>
      </c>
      <c r="S372" s="272">
        <v>0</v>
      </c>
      <c r="T372" s="273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74" t="s">
        <v>381</v>
      </c>
      <c r="AT372" s="274" t="s">
        <v>386</v>
      </c>
      <c r="AU372" s="274" t="s">
        <v>91</v>
      </c>
      <c r="AY372" s="17" t="s">
        <v>217</v>
      </c>
      <c r="BE372" s="159">
        <f>IF(N372="základná",J372,0)</f>
        <v>0</v>
      </c>
      <c r="BF372" s="159">
        <f>IF(N372="znížená",J372,0)</f>
        <v>0</v>
      </c>
      <c r="BG372" s="159">
        <f>IF(N372="zákl. prenesená",J372,0)</f>
        <v>0</v>
      </c>
      <c r="BH372" s="159">
        <f>IF(N372="zníž. prenesená",J372,0)</f>
        <v>0</v>
      </c>
      <c r="BI372" s="159">
        <f>IF(N372="nulová",J372,0)</f>
        <v>0</v>
      </c>
      <c r="BJ372" s="17" t="s">
        <v>91</v>
      </c>
      <c r="BK372" s="159">
        <f>ROUND(I372*H372,2)</f>
        <v>0</v>
      </c>
      <c r="BL372" s="17" t="s">
        <v>257</v>
      </c>
      <c r="BM372" s="274" t="s">
        <v>667</v>
      </c>
    </row>
    <row r="373" s="2" customFormat="1" ht="24.15" customHeight="1">
      <c r="A373" s="40"/>
      <c r="B373" s="41"/>
      <c r="C373" s="262" t="s">
        <v>668</v>
      </c>
      <c r="D373" s="262" t="s">
        <v>220</v>
      </c>
      <c r="E373" s="263" t="s">
        <v>669</v>
      </c>
      <c r="F373" s="264" t="s">
        <v>670</v>
      </c>
      <c r="G373" s="265" t="s">
        <v>305</v>
      </c>
      <c r="H373" s="266">
        <v>2</v>
      </c>
      <c r="I373" s="267"/>
      <c r="J373" s="268">
        <f>ROUND(I373*H373,2)</f>
        <v>0</v>
      </c>
      <c r="K373" s="269"/>
      <c r="L373" s="43"/>
      <c r="M373" s="270" t="s">
        <v>1</v>
      </c>
      <c r="N373" s="271" t="s">
        <v>44</v>
      </c>
      <c r="O373" s="99"/>
      <c r="P373" s="272">
        <f>O373*H373</f>
        <v>0</v>
      </c>
      <c r="Q373" s="272">
        <v>0.00048996</v>
      </c>
      <c r="R373" s="272">
        <f>Q373*H373</f>
        <v>0.00097992000000000001</v>
      </c>
      <c r="S373" s="272">
        <v>0</v>
      </c>
      <c r="T373" s="273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74" t="s">
        <v>257</v>
      </c>
      <c r="AT373" s="274" t="s">
        <v>220</v>
      </c>
      <c r="AU373" s="274" t="s">
        <v>91</v>
      </c>
      <c r="AY373" s="17" t="s">
        <v>217</v>
      </c>
      <c r="BE373" s="159">
        <f>IF(N373="základná",J373,0)</f>
        <v>0</v>
      </c>
      <c r="BF373" s="159">
        <f>IF(N373="znížená",J373,0)</f>
        <v>0</v>
      </c>
      <c r="BG373" s="159">
        <f>IF(N373="zákl. prenesená",J373,0)</f>
        <v>0</v>
      </c>
      <c r="BH373" s="159">
        <f>IF(N373="zníž. prenesená",J373,0)</f>
        <v>0</v>
      </c>
      <c r="BI373" s="159">
        <f>IF(N373="nulová",J373,0)</f>
        <v>0</v>
      </c>
      <c r="BJ373" s="17" t="s">
        <v>91</v>
      </c>
      <c r="BK373" s="159">
        <f>ROUND(I373*H373,2)</f>
        <v>0</v>
      </c>
      <c r="BL373" s="17" t="s">
        <v>257</v>
      </c>
      <c r="BM373" s="274" t="s">
        <v>671</v>
      </c>
    </row>
    <row r="374" s="2" customFormat="1" ht="21.75" customHeight="1">
      <c r="A374" s="40"/>
      <c r="B374" s="41"/>
      <c r="C374" s="262" t="s">
        <v>672</v>
      </c>
      <c r="D374" s="262" t="s">
        <v>220</v>
      </c>
      <c r="E374" s="263" t="s">
        <v>673</v>
      </c>
      <c r="F374" s="264" t="s">
        <v>674</v>
      </c>
      <c r="G374" s="265" t="s">
        <v>406</v>
      </c>
      <c r="H374" s="266"/>
      <c r="I374" s="267"/>
      <c r="J374" s="268">
        <f>ROUND(I374*H374,2)</f>
        <v>0</v>
      </c>
      <c r="K374" s="269"/>
      <c r="L374" s="43"/>
      <c r="M374" s="270" t="s">
        <v>1</v>
      </c>
      <c r="N374" s="271" t="s">
        <v>44</v>
      </c>
      <c r="O374" s="99"/>
      <c r="P374" s="272">
        <f>O374*H374</f>
        <v>0</v>
      </c>
      <c r="Q374" s="272">
        <v>0</v>
      </c>
      <c r="R374" s="272">
        <f>Q374*H374</f>
        <v>0</v>
      </c>
      <c r="S374" s="272">
        <v>0</v>
      </c>
      <c r="T374" s="273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74" t="s">
        <v>257</v>
      </c>
      <c r="AT374" s="274" t="s">
        <v>220</v>
      </c>
      <c r="AU374" s="274" t="s">
        <v>91</v>
      </c>
      <c r="AY374" s="17" t="s">
        <v>217</v>
      </c>
      <c r="BE374" s="159">
        <f>IF(N374="základná",J374,0)</f>
        <v>0</v>
      </c>
      <c r="BF374" s="159">
        <f>IF(N374="znížená",J374,0)</f>
        <v>0</v>
      </c>
      <c r="BG374" s="159">
        <f>IF(N374="zákl. prenesená",J374,0)</f>
        <v>0</v>
      </c>
      <c r="BH374" s="159">
        <f>IF(N374="zníž. prenesená",J374,0)</f>
        <v>0</v>
      </c>
      <c r="BI374" s="159">
        <f>IF(N374="nulová",J374,0)</f>
        <v>0</v>
      </c>
      <c r="BJ374" s="17" t="s">
        <v>91</v>
      </c>
      <c r="BK374" s="159">
        <f>ROUND(I374*H374,2)</f>
        <v>0</v>
      </c>
      <c r="BL374" s="17" t="s">
        <v>257</v>
      </c>
      <c r="BM374" s="274" t="s">
        <v>675</v>
      </c>
    </row>
    <row r="375" s="12" customFormat="1" ht="22.8" customHeight="1">
      <c r="A375" s="12"/>
      <c r="B375" s="247"/>
      <c r="C375" s="248"/>
      <c r="D375" s="249" t="s">
        <v>77</v>
      </c>
      <c r="E375" s="260" t="s">
        <v>676</v>
      </c>
      <c r="F375" s="260" t="s">
        <v>677</v>
      </c>
      <c r="G375" s="248"/>
      <c r="H375" s="248"/>
      <c r="I375" s="251"/>
      <c r="J375" s="261">
        <f>BK375</f>
        <v>0</v>
      </c>
      <c r="K375" s="248"/>
      <c r="L375" s="252"/>
      <c r="M375" s="253"/>
      <c r="N375" s="254"/>
      <c r="O375" s="254"/>
      <c r="P375" s="255">
        <f>SUM(P376:P379)</f>
        <v>0</v>
      </c>
      <c r="Q375" s="254"/>
      <c r="R375" s="255">
        <f>SUM(R376:R379)</f>
        <v>0.10660004000000001</v>
      </c>
      <c r="S375" s="254"/>
      <c r="T375" s="256">
        <f>SUM(T376:T379)</f>
        <v>0.05108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57" t="s">
        <v>91</v>
      </c>
      <c r="AT375" s="258" t="s">
        <v>77</v>
      </c>
      <c r="AU375" s="258" t="s">
        <v>85</v>
      </c>
      <c r="AY375" s="257" t="s">
        <v>217</v>
      </c>
      <c r="BK375" s="259">
        <f>SUM(BK376:BK379)</f>
        <v>0</v>
      </c>
    </row>
    <row r="376" s="2" customFormat="1" ht="33" customHeight="1">
      <c r="A376" s="40"/>
      <c r="B376" s="41"/>
      <c r="C376" s="262" t="s">
        <v>371</v>
      </c>
      <c r="D376" s="262" t="s">
        <v>220</v>
      </c>
      <c r="E376" s="263" t="s">
        <v>678</v>
      </c>
      <c r="F376" s="264" t="s">
        <v>679</v>
      </c>
      <c r="G376" s="265" t="s">
        <v>305</v>
      </c>
      <c r="H376" s="266">
        <v>1</v>
      </c>
      <c r="I376" s="267"/>
      <c r="J376" s="268">
        <f>ROUND(I376*H376,2)</f>
        <v>0</v>
      </c>
      <c r="K376" s="269"/>
      <c r="L376" s="43"/>
      <c r="M376" s="270" t="s">
        <v>1</v>
      </c>
      <c r="N376" s="271" t="s">
        <v>44</v>
      </c>
      <c r="O376" s="99"/>
      <c r="P376" s="272">
        <f>O376*H376</f>
        <v>0</v>
      </c>
      <c r="Q376" s="272">
        <v>2.5939999999999999E-05</v>
      </c>
      <c r="R376" s="272">
        <f>Q376*H376</f>
        <v>2.5939999999999999E-05</v>
      </c>
      <c r="S376" s="272">
        <v>0</v>
      </c>
      <c r="T376" s="273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74" t="s">
        <v>257</v>
      </c>
      <c r="AT376" s="274" t="s">
        <v>220</v>
      </c>
      <c r="AU376" s="274" t="s">
        <v>91</v>
      </c>
      <c r="AY376" s="17" t="s">
        <v>217</v>
      </c>
      <c r="BE376" s="159">
        <f>IF(N376="základná",J376,0)</f>
        <v>0</v>
      </c>
      <c r="BF376" s="159">
        <f>IF(N376="znížená",J376,0)</f>
        <v>0</v>
      </c>
      <c r="BG376" s="159">
        <f>IF(N376="zákl. prenesená",J376,0)</f>
        <v>0</v>
      </c>
      <c r="BH376" s="159">
        <f>IF(N376="zníž. prenesená",J376,0)</f>
        <v>0</v>
      </c>
      <c r="BI376" s="159">
        <f>IF(N376="nulová",J376,0)</f>
        <v>0</v>
      </c>
      <c r="BJ376" s="17" t="s">
        <v>91</v>
      </c>
      <c r="BK376" s="159">
        <f>ROUND(I376*H376,2)</f>
        <v>0</v>
      </c>
      <c r="BL376" s="17" t="s">
        <v>257</v>
      </c>
      <c r="BM376" s="274" t="s">
        <v>680</v>
      </c>
    </row>
    <row r="377" s="2" customFormat="1" ht="24.15" customHeight="1">
      <c r="A377" s="40"/>
      <c r="B377" s="41"/>
      <c r="C377" s="309" t="s">
        <v>681</v>
      </c>
      <c r="D377" s="309" t="s">
        <v>386</v>
      </c>
      <c r="E377" s="310" t="s">
        <v>682</v>
      </c>
      <c r="F377" s="311" t="s">
        <v>683</v>
      </c>
      <c r="G377" s="312" t="s">
        <v>305</v>
      </c>
      <c r="H377" s="313">
        <v>1</v>
      </c>
      <c r="I377" s="314"/>
      <c r="J377" s="315">
        <f>ROUND(I377*H377,2)</f>
        <v>0</v>
      </c>
      <c r="K377" s="316"/>
      <c r="L377" s="317"/>
      <c r="M377" s="318" t="s">
        <v>1</v>
      </c>
      <c r="N377" s="319" t="s">
        <v>44</v>
      </c>
      <c r="O377" s="99"/>
      <c r="P377" s="272">
        <f>O377*H377</f>
        <v>0</v>
      </c>
      <c r="Q377" s="272">
        <v>0.10637000000000001</v>
      </c>
      <c r="R377" s="272">
        <f>Q377*H377</f>
        <v>0.10637000000000001</v>
      </c>
      <c r="S377" s="272">
        <v>0</v>
      </c>
      <c r="T377" s="273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74" t="s">
        <v>381</v>
      </c>
      <c r="AT377" s="274" t="s">
        <v>386</v>
      </c>
      <c r="AU377" s="274" t="s">
        <v>91</v>
      </c>
      <c r="AY377" s="17" t="s">
        <v>217</v>
      </c>
      <c r="BE377" s="159">
        <f>IF(N377="základná",J377,0)</f>
        <v>0</v>
      </c>
      <c r="BF377" s="159">
        <f>IF(N377="znížená",J377,0)</f>
        <v>0</v>
      </c>
      <c r="BG377" s="159">
        <f>IF(N377="zákl. prenesená",J377,0)</f>
        <v>0</v>
      </c>
      <c r="BH377" s="159">
        <f>IF(N377="zníž. prenesená",J377,0)</f>
        <v>0</v>
      </c>
      <c r="BI377" s="159">
        <f>IF(N377="nulová",J377,0)</f>
        <v>0</v>
      </c>
      <c r="BJ377" s="17" t="s">
        <v>91</v>
      </c>
      <c r="BK377" s="159">
        <f>ROUND(I377*H377,2)</f>
        <v>0</v>
      </c>
      <c r="BL377" s="17" t="s">
        <v>257</v>
      </c>
      <c r="BM377" s="274" t="s">
        <v>684</v>
      </c>
    </row>
    <row r="378" s="2" customFormat="1" ht="33" customHeight="1">
      <c r="A378" s="40"/>
      <c r="B378" s="41"/>
      <c r="C378" s="262" t="s">
        <v>685</v>
      </c>
      <c r="D378" s="262" t="s">
        <v>220</v>
      </c>
      <c r="E378" s="263" t="s">
        <v>686</v>
      </c>
      <c r="F378" s="264" t="s">
        <v>687</v>
      </c>
      <c r="G378" s="265" t="s">
        <v>305</v>
      </c>
      <c r="H378" s="266">
        <v>1</v>
      </c>
      <c r="I378" s="267"/>
      <c r="J378" s="268">
        <f>ROUND(I378*H378,2)</f>
        <v>0</v>
      </c>
      <c r="K378" s="269"/>
      <c r="L378" s="43"/>
      <c r="M378" s="270" t="s">
        <v>1</v>
      </c>
      <c r="N378" s="271" t="s">
        <v>44</v>
      </c>
      <c r="O378" s="99"/>
      <c r="P378" s="272">
        <f>O378*H378</f>
        <v>0</v>
      </c>
      <c r="Q378" s="272">
        <v>0.0002041</v>
      </c>
      <c r="R378" s="272">
        <f>Q378*H378</f>
        <v>0.0002041</v>
      </c>
      <c r="S378" s="272">
        <v>0.05108</v>
      </c>
      <c r="T378" s="273">
        <f>S378*H378</f>
        <v>0.05108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74" t="s">
        <v>257</v>
      </c>
      <c r="AT378" s="274" t="s">
        <v>220</v>
      </c>
      <c r="AU378" s="274" t="s">
        <v>91</v>
      </c>
      <c r="AY378" s="17" t="s">
        <v>217</v>
      </c>
      <c r="BE378" s="159">
        <f>IF(N378="základná",J378,0)</f>
        <v>0</v>
      </c>
      <c r="BF378" s="159">
        <f>IF(N378="znížená",J378,0)</f>
        <v>0</v>
      </c>
      <c r="BG378" s="159">
        <f>IF(N378="zákl. prenesená",J378,0)</f>
        <v>0</v>
      </c>
      <c r="BH378" s="159">
        <f>IF(N378="zníž. prenesená",J378,0)</f>
        <v>0</v>
      </c>
      <c r="BI378" s="159">
        <f>IF(N378="nulová",J378,0)</f>
        <v>0</v>
      </c>
      <c r="BJ378" s="17" t="s">
        <v>91</v>
      </c>
      <c r="BK378" s="159">
        <f>ROUND(I378*H378,2)</f>
        <v>0</v>
      </c>
      <c r="BL378" s="17" t="s">
        <v>257</v>
      </c>
      <c r="BM378" s="274" t="s">
        <v>688</v>
      </c>
    </row>
    <row r="379" s="2" customFormat="1" ht="24.15" customHeight="1">
      <c r="A379" s="40"/>
      <c r="B379" s="41"/>
      <c r="C379" s="262" t="s">
        <v>689</v>
      </c>
      <c r="D379" s="262" t="s">
        <v>220</v>
      </c>
      <c r="E379" s="263" t="s">
        <v>690</v>
      </c>
      <c r="F379" s="264" t="s">
        <v>691</v>
      </c>
      <c r="G379" s="265" t="s">
        <v>406</v>
      </c>
      <c r="H379" s="266"/>
      <c r="I379" s="267"/>
      <c r="J379" s="268">
        <f>ROUND(I379*H379,2)</f>
        <v>0</v>
      </c>
      <c r="K379" s="269"/>
      <c r="L379" s="43"/>
      <c r="M379" s="270" t="s">
        <v>1</v>
      </c>
      <c r="N379" s="271" t="s">
        <v>44</v>
      </c>
      <c r="O379" s="99"/>
      <c r="P379" s="272">
        <f>O379*H379</f>
        <v>0</v>
      </c>
      <c r="Q379" s="272">
        <v>0</v>
      </c>
      <c r="R379" s="272">
        <f>Q379*H379</f>
        <v>0</v>
      </c>
      <c r="S379" s="272">
        <v>0</v>
      </c>
      <c r="T379" s="273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74" t="s">
        <v>257</v>
      </c>
      <c r="AT379" s="274" t="s">
        <v>220</v>
      </c>
      <c r="AU379" s="274" t="s">
        <v>91</v>
      </c>
      <c r="AY379" s="17" t="s">
        <v>217</v>
      </c>
      <c r="BE379" s="159">
        <f>IF(N379="základná",J379,0)</f>
        <v>0</v>
      </c>
      <c r="BF379" s="159">
        <f>IF(N379="znížená",J379,0)</f>
        <v>0</v>
      </c>
      <c r="BG379" s="159">
        <f>IF(N379="zákl. prenesená",J379,0)</f>
        <v>0</v>
      </c>
      <c r="BH379" s="159">
        <f>IF(N379="zníž. prenesená",J379,0)</f>
        <v>0</v>
      </c>
      <c r="BI379" s="159">
        <f>IF(N379="nulová",J379,0)</f>
        <v>0</v>
      </c>
      <c r="BJ379" s="17" t="s">
        <v>91</v>
      </c>
      <c r="BK379" s="159">
        <f>ROUND(I379*H379,2)</f>
        <v>0</v>
      </c>
      <c r="BL379" s="17" t="s">
        <v>257</v>
      </c>
      <c r="BM379" s="274" t="s">
        <v>692</v>
      </c>
    </row>
    <row r="380" s="12" customFormat="1" ht="22.8" customHeight="1">
      <c r="A380" s="12"/>
      <c r="B380" s="247"/>
      <c r="C380" s="248"/>
      <c r="D380" s="249" t="s">
        <v>77</v>
      </c>
      <c r="E380" s="260" t="s">
        <v>693</v>
      </c>
      <c r="F380" s="260" t="s">
        <v>694</v>
      </c>
      <c r="G380" s="248"/>
      <c r="H380" s="248"/>
      <c r="I380" s="251"/>
      <c r="J380" s="261">
        <f>BK380</f>
        <v>0</v>
      </c>
      <c r="K380" s="248"/>
      <c r="L380" s="252"/>
      <c r="M380" s="253"/>
      <c r="N380" s="254"/>
      <c r="O380" s="254"/>
      <c r="P380" s="255">
        <f>SUM(P381:P391)</f>
        <v>0</v>
      </c>
      <c r="Q380" s="254"/>
      <c r="R380" s="255">
        <f>SUM(R381:R391)</f>
        <v>0.27343434</v>
      </c>
      <c r="S380" s="254"/>
      <c r="T380" s="256">
        <f>SUM(T381:T391)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57" t="s">
        <v>91</v>
      </c>
      <c r="AT380" s="258" t="s">
        <v>77</v>
      </c>
      <c r="AU380" s="258" t="s">
        <v>85</v>
      </c>
      <c r="AY380" s="257" t="s">
        <v>217</v>
      </c>
      <c r="BK380" s="259">
        <f>SUM(BK381:BK391)</f>
        <v>0</v>
      </c>
    </row>
    <row r="381" s="2" customFormat="1" ht="37.8" customHeight="1">
      <c r="A381" s="40"/>
      <c r="B381" s="41"/>
      <c r="C381" s="262" t="s">
        <v>695</v>
      </c>
      <c r="D381" s="262" t="s">
        <v>220</v>
      </c>
      <c r="E381" s="263" t="s">
        <v>696</v>
      </c>
      <c r="F381" s="264" t="s">
        <v>697</v>
      </c>
      <c r="G381" s="265" t="s">
        <v>223</v>
      </c>
      <c r="H381" s="266">
        <v>16.478000000000002</v>
      </c>
      <c r="I381" s="267"/>
      <c r="J381" s="268">
        <f>ROUND(I381*H381,2)</f>
        <v>0</v>
      </c>
      <c r="K381" s="269"/>
      <c r="L381" s="43"/>
      <c r="M381" s="270" t="s">
        <v>1</v>
      </c>
      <c r="N381" s="271" t="s">
        <v>44</v>
      </c>
      <c r="O381" s="99"/>
      <c r="P381" s="272">
        <f>O381*H381</f>
        <v>0</v>
      </c>
      <c r="Q381" s="272">
        <v>0.01128</v>
      </c>
      <c r="R381" s="272">
        <f>Q381*H381</f>
        <v>0.18587184000000001</v>
      </c>
      <c r="S381" s="272">
        <v>0</v>
      </c>
      <c r="T381" s="273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74" t="s">
        <v>257</v>
      </c>
      <c r="AT381" s="274" t="s">
        <v>220</v>
      </c>
      <c r="AU381" s="274" t="s">
        <v>91</v>
      </c>
      <c r="AY381" s="17" t="s">
        <v>217</v>
      </c>
      <c r="BE381" s="159">
        <f>IF(N381="základná",J381,0)</f>
        <v>0</v>
      </c>
      <c r="BF381" s="159">
        <f>IF(N381="znížená",J381,0)</f>
        <v>0</v>
      </c>
      <c r="BG381" s="159">
        <f>IF(N381="zákl. prenesená",J381,0)</f>
        <v>0</v>
      </c>
      <c r="BH381" s="159">
        <f>IF(N381="zníž. prenesená",J381,0)</f>
        <v>0</v>
      </c>
      <c r="BI381" s="159">
        <f>IF(N381="nulová",J381,0)</f>
        <v>0</v>
      </c>
      <c r="BJ381" s="17" t="s">
        <v>91</v>
      </c>
      <c r="BK381" s="159">
        <f>ROUND(I381*H381,2)</f>
        <v>0</v>
      </c>
      <c r="BL381" s="17" t="s">
        <v>257</v>
      </c>
      <c r="BM381" s="274" t="s">
        <v>698</v>
      </c>
    </row>
    <row r="382" s="13" customFormat="1">
      <c r="A382" s="13"/>
      <c r="B382" s="275"/>
      <c r="C382" s="276"/>
      <c r="D382" s="277" t="s">
        <v>225</v>
      </c>
      <c r="E382" s="278" t="s">
        <v>1</v>
      </c>
      <c r="F382" s="279" t="s">
        <v>113</v>
      </c>
      <c r="G382" s="276"/>
      <c r="H382" s="280">
        <v>16.478000000000002</v>
      </c>
      <c r="I382" s="281"/>
      <c r="J382" s="276"/>
      <c r="K382" s="276"/>
      <c r="L382" s="282"/>
      <c r="M382" s="283"/>
      <c r="N382" s="284"/>
      <c r="O382" s="284"/>
      <c r="P382" s="284"/>
      <c r="Q382" s="284"/>
      <c r="R382" s="284"/>
      <c r="S382" s="284"/>
      <c r="T382" s="28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86" t="s">
        <v>225</v>
      </c>
      <c r="AU382" s="286" t="s">
        <v>91</v>
      </c>
      <c r="AV382" s="13" t="s">
        <v>91</v>
      </c>
      <c r="AW382" s="13" t="s">
        <v>33</v>
      </c>
      <c r="AX382" s="13" t="s">
        <v>78</v>
      </c>
      <c r="AY382" s="286" t="s">
        <v>217</v>
      </c>
    </row>
    <row r="383" s="14" customFormat="1">
      <c r="A383" s="14"/>
      <c r="B383" s="287"/>
      <c r="C383" s="288"/>
      <c r="D383" s="277" t="s">
        <v>225</v>
      </c>
      <c r="E383" s="289" t="s">
        <v>147</v>
      </c>
      <c r="F383" s="290" t="s">
        <v>228</v>
      </c>
      <c r="G383" s="288"/>
      <c r="H383" s="291">
        <v>16.478000000000002</v>
      </c>
      <c r="I383" s="292"/>
      <c r="J383" s="288"/>
      <c r="K383" s="288"/>
      <c r="L383" s="293"/>
      <c r="M383" s="294"/>
      <c r="N383" s="295"/>
      <c r="O383" s="295"/>
      <c r="P383" s="295"/>
      <c r="Q383" s="295"/>
      <c r="R383" s="295"/>
      <c r="S383" s="295"/>
      <c r="T383" s="29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97" t="s">
        <v>225</v>
      </c>
      <c r="AU383" s="297" t="s">
        <v>91</v>
      </c>
      <c r="AV383" s="14" t="s">
        <v>140</v>
      </c>
      <c r="AW383" s="14" t="s">
        <v>33</v>
      </c>
      <c r="AX383" s="14" t="s">
        <v>85</v>
      </c>
      <c r="AY383" s="297" t="s">
        <v>217</v>
      </c>
    </row>
    <row r="384" s="2" customFormat="1" ht="37.8" customHeight="1">
      <c r="A384" s="40"/>
      <c r="B384" s="41"/>
      <c r="C384" s="262" t="s">
        <v>699</v>
      </c>
      <c r="D384" s="262" t="s">
        <v>220</v>
      </c>
      <c r="E384" s="263" t="s">
        <v>700</v>
      </c>
      <c r="F384" s="264" t="s">
        <v>701</v>
      </c>
      <c r="G384" s="265" t="s">
        <v>231</v>
      </c>
      <c r="H384" s="266">
        <v>7.5</v>
      </c>
      <c r="I384" s="267"/>
      <c r="J384" s="268">
        <f>ROUND(I384*H384,2)</f>
        <v>0</v>
      </c>
      <c r="K384" s="269"/>
      <c r="L384" s="43"/>
      <c r="M384" s="270" t="s">
        <v>1</v>
      </c>
      <c r="N384" s="271" t="s">
        <v>44</v>
      </c>
      <c r="O384" s="99"/>
      <c r="P384" s="272">
        <f>O384*H384</f>
        <v>0</v>
      </c>
      <c r="Q384" s="272">
        <v>0.00191</v>
      </c>
      <c r="R384" s="272">
        <f>Q384*H384</f>
        <v>0.014325000000000001</v>
      </c>
      <c r="S384" s="272">
        <v>0</v>
      </c>
      <c r="T384" s="273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74" t="s">
        <v>257</v>
      </c>
      <c r="AT384" s="274" t="s">
        <v>220</v>
      </c>
      <c r="AU384" s="274" t="s">
        <v>91</v>
      </c>
      <c r="AY384" s="17" t="s">
        <v>217</v>
      </c>
      <c r="BE384" s="159">
        <f>IF(N384="základná",J384,0)</f>
        <v>0</v>
      </c>
      <c r="BF384" s="159">
        <f>IF(N384="znížená",J384,0)</f>
        <v>0</v>
      </c>
      <c r="BG384" s="159">
        <f>IF(N384="zákl. prenesená",J384,0)</f>
        <v>0</v>
      </c>
      <c r="BH384" s="159">
        <f>IF(N384="zníž. prenesená",J384,0)</f>
        <v>0</v>
      </c>
      <c r="BI384" s="159">
        <f>IF(N384="nulová",J384,0)</f>
        <v>0</v>
      </c>
      <c r="BJ384" s="17" t="s">
        <v>91</v>
      </c>
      <c r="BK384" s="159">
        <f>ROUND(I384*H384,2)</f>
        <v>0</v>
      </c>
      <c r="BL384" s="17" t="s">
        <v>257</v>
      </c>
      <c r="BM384" s="274" t="s">
        <v>702</v>
      </c>
    </row>
    <row r="385" s="13" customFormat="1">
      <c r="A385" s="13"/>
      <c r="B385" s="275"/>
      <c r="C385" s="276"/>
      <c r="D385" s="277" t="s">
        <v>225</v>
      </c>
      <c r="E385" s="278" t="s">
        <v>1</v>
      </c>
      <c r="F385" s="279" t="s">
        <v>703</v>
      </c>
      <c r="G385" s="276"/>
      <c r="H385" s="280">
        <v>3</v>
      </c>
      <c r="I385" s="281"/>
      <c r="J385" s="276"/>
      <c r="K385" s="276"/>
      <c r="L385" s="282"/>
      <c r="M385" s="283"/>
      <c r="N385" s="284"/>
      <c r="O385" s="284"/>
      <c r="P385" s="284"/>
      <c r="Q385" s="284"/>
      <c r="R385" s="284"/>
      <c r="S385" s="284"/>
      <c r="T385" s="28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86" t="s">
        <v>225</v>
      </c>
      <c r="AU385" s="286" t="s">
        <v>91</v>
      </c>
      <c r="AV385" s="13" t="s">
        <v>91</v>
      </c>
      <c r="AW385" s="13" t="s">
        <v>33</v>
      </c>
      <c r="AX385" s="13" t="s">
        <v>78</v>
      </c>
      <c r="AY385" s="286" t="s">
        <v>217</v>
      </c>
    </row>
    <row r="386" s="13" customFormat="1">
      <c r="A386" s="13"/>
      <c r="B386" s="275"/>
      <c r="C386" s="276"/>
      <c r="D386" s="277" t="s">
        <v>225</v>
      </c>
      <c r="E386" s="278" t="s">
        <v>1</v>
      </c>
      <c r="F386" s="279" t="s">
        <v>704</v>
      </c>
      <c r="G386" s="276"/>
      <c r="H386" s="280">
        <v>1.5</v>
      </c>
      <c r="I386" s="281"/>
      <c r="J386" s="276"/>
      <c r="K386" s="276"/>
      <c r="L386" s="282"/>
      <c r="M386" s="283"/>
      <c r="N386" s="284"/>
      <c r="O386" s="284"/>
      <c r="P386" s="284"/>
      <c r="Q386" s="284"/>
      <c r="R386" s="284"/>
      <c r="S386" s="284"/>
      <c r="T386" s="28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86" t="s">
        <v>225</v>
      </c>
      <c r="AU386" s="286" t="s">
        <v>91</v>
      </c>
      <c r="AV386" s="13" t="s">
        <v>91</v>
      </c>
      <c r="AW386" s="13" t="s">
        <v>33</v>
      </c>
      <c r="AX386" s="13" t="s">
        <v>78</v>
      </c>
      <c r="AY386" s="286" t="s">
        <v>217</v>
      </c>
    </row>
    <row r="387" s="13" customFormat="1">
      <c r="A387" s="13"/>
      <c r="B387" s="275"/>
      <c r="C387" s="276"/>
      <c r="D387" s="277" t="s">
        <v>225</v>
      </c>
      <c r="E387" s="278" t="s">
        <v>1</v>
      </c>
      <c r="F387" s="279" t="s">
        <v>705</v>
      </c>
      <c r="G387" s="276"/>
      <c r="H387" s="280">
        <v>3</v>
      </c>
      <c r="I387" s="281"/>
      <c r="J387" s="276"/>
      <c r="K387" s="276"/>
      <c r="L387" s="282"/>
      <c r="M387" s="283"/>
      <c r="N387" s="284"/>
      <c r="O387" s="284"/>
      <c r="P387" s="284"/>
      <c r="Q387" s="284"/>
      <c r="R387" s="284"/>
      <c r="S387" s="284"/>
      <c r="T387" s="28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86" t="s">
        <v>225</v>
      </c>
      <c r="AU387" s="286" t="s">
        <v>91</v>
      </c>
      <c r="AV387" s="13" t="s">
        <v>91</v>
      </c>
      <c r="AW387" s="13" t="s">
        <v>33</v>
      </c>
      <c r="AX387" s="13" t="s">
        <v>78</v>
      </c>
      <c r="AY387" s="286" t="s">
        <v>217</v>
      </c>
    </row>
    <row r="388" s="14" customFormat="1">
      <c r="A388" s="14"/>
      <c r="B388" s="287"/>
      <c r="C388" s="288"/>
      <c r="D388" s="277" t="s">
        <v>225</v>
      </c>
      <c r="E388" s="289" t="s">
        <v>1</v>
      </c>
      <c r="F388" s="290" t="s">
        <v>228</v>
      </c>
      <c r="G388" s="288"/>
      <c r="H388" s="291">
        <v>7.5</v>
      </c>
      <c r="I388" s="292"/>
      <c r="J388" s="288"/>
      <c r="K388" s="288"/>
      <c r="L388" s="293"/>
      <c r="M388" s="294"/>
      <c r="N388" s="295"/>
      <c r="O388" s="295"/>
      <c r="P388" s="295"/>
      <c r="Q388" s="295"/>
      <c r="R388" s="295"/>
      <c r="S388" s="295"/>
      <c r="T388" s="29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97" t="s">
        <v>225</v>
      </c>
      <c r="AU388" s="297" t="s">
        <v>91</v>
      </c>
      <c r="AV388" s="14" t="s">
        <v>140</v>
      </c>
      <c r="AW388" s="14" t="s">
        <v>33</v>
      </c>
      <c r="AX388" s="14" t="s">
        <v>85</v>
      </c>
      <c r="AY388" s="297" t="s">
        <v>217</v>
      </c>
    </row>
    <row r="389" s="2" customFormat="1" ht="21.75" customHeight="1">
      <c r="A389" s="40"/>
      <c r="B389" s="41"/>
      <c r="C389" s="309" t="s">
        <v>706</v>
      </c>
      <c r="D389" s="309" t="s">
        <v>386</v>
      </c>
      <c r="E389" s="310" t="s">
        <v>707</v>
      </c>
      <c r="F389" s="311" t="s">
        <v>708</v>
      </c>
      <c r="G389" s="312" t="s">
        <v>223</v>
      </c>
      <c r="H389" s="313">
        <v>7.875</v>
      </c>
      <c r="I389" s="314"/>
      <c r="J389" s="315">
        <f>ROUND(I389*H389,2)</f>
        <v>0</v>
      </c>
      <c r="K389" s="316"/>
      <c r="L389" s="317"/>
      <c r="M389" s="318" t="s">
        <v>1</v>
      </c>
      <c r="N389" s="319" t="s">
        <v>44</v>
      </c>
      <c r="O389" s="99"/>
      <c r="P389" s="272">
        <f>O389*H389</f>
        <v>0</v>
      </c>
      <c r="Q389" s="272">
        <v>0.0092999999999999992</v>
      </c>
      <c r="R389" s="272">
        <f>Q389*H389</f>
        <v>0.073237499999999997</v>
      </c>
      <c r="S389" s="272">
        <v>0</v>
      </c>
      <c r="T389" s="273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74" t="s">
        <v>381</v>
      </c>
      <c r="AT389" s="274" t="s">
        <v>386</v>
      </c>
      <c r="AU389" s="274" t="s">
        <v>91</v>
      </c>
      <c r="AY389" s="17" t="s">
        <v>217</v>
      </c>
      <c r="BE389" s="159">
        <f>IF(N389="základná",J389,0)</f>
        <v>0</v>
      </c>
      <c r="BF389" s="159">
        <f>IF(N389="znížená",J389,0)</f>
        <v>0</v>
      </c>
      <c r="BG389" s="159">
        <f>IF(N389="zákl. prenesená",J389,0)</f>
        <v>0</v>
      </c>
      <c r="BH389" s="159">
        <f>IF(N389="zníž. prenesená",J389,0)</f>
        <v>0</v>
      </c>
      <c r="BI389" s="159">
        <f>IF(N389="nulová",J389,0)</f>
        <v>0</v>
      </c>
      <c r="BJ389" s="17" t="s">
        <v>91</v>
      </c>
      <c r="BK389" s="159">
        <f>ROUND(I389*H389,2)</f>
        <v>0</v>
      </c>
      <c r="BL389" s="17" t="s">
        <v>257</v>
      </c>
      <c r="BM389" s="274" t="s">
        <v>709</v>
      </c>
    </row>
    <row r="390" s="13" customFormat="1">
      <c r="A390" s="13"/>
      <c r="B390" s="275"/>
      <c r="C390" s="276"/>
      <c r="D390" s="277" t="s">
        <v>225</v>
      </c>
      <c r="E390" s="276"/>
      <c r="F390" s="279" t="s">
        <v>710</v>
      </c>
      <c r="G390" s="276"/>
      <c r="H390" s="280">
        <v>7.875</v>
      </c>
      <c r="I390" s="281"/>
      <c r="J390" s="276"/>
      <c r="K390" s="276"/>
      <c r="L390" s="282"/>
      <c r="M390" s="283"/>
      <c r="N390" s="284"/>
      <c r="O390" s="284"/>
      <c r="P390" s="284"/>
      <c r="Q390" s="284"/>
      <c r="R390" s="284"/>
      <c r="S390" s="284"/>
      <c r="T390" s="28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86" t="s">
        <v>225</v>
      </c>
      <c r="AU390" s="286" t="s">
        <v>91</v>
      </c>
      <c r="AV390" s="13" t="s">
        <v>91</v>
      </c>
      <c r="AW390" s="13" t="s">
        <v>4</v>
      </c>
      <c r="AX390" s="13" t="s">
        <v>85</v>
      </c>
      <c r="AY390" s="286" t="s">
        <v>217</v>
      </c>
    </row>
    <row r="391" s="2" customFormat="1" ht="21.75" customHeight="1">
      <c r="A391" s="40"/>
      <c r="B391" s="41"/>
      <c r="C391" s="262" t="s">
        <v>711</v>
      </c>
      <c r="D391" s="262" t="s">
        <v>220</v>
      </c>
      <c r="E391" s="263" t="s">
        <v>712</v>
      </c>
      <c r="F391" s="264" t="s">
        <v>713</v>
      </c>
      <c r="G391" s="265" t="s">
        <v>406</v>
      </c>
      <c r="H391" s="266"/>
      <c r="I391" s="267"/>
      <c r="J391" s="268">
        <f>ROUND(I391*H391,2)</f>
        <v>0</v>
      </c>
      <c r="K391" s="269"/>
      <c r="L391" s="43"/>
      <c r="M391" s="270" t="s">
        <v>1</v>
      </c>
      <c r="N391" s="271" t="s">
        <v>44</v>
      </c>
      <c r="O391" s="99"/>
      <c r="P391" s="272">
        <f>O391*H391</f>
        <v>0</v>
      </c>
      <c r="Q391" s="272">
        <v>0</v>
      </c>
      <c r="R391" s="272">
        <f>Q391*H391</f>
        <v>0</v>
      </c>
      <c r="S391" s="272">
        <v>0</v>
      </c>
      <c r="T391" s="273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74" t="s">
        <v>257</v>
      </c>
      <c r="AT391" s="274" t="s">
        <v>220</v>
      </c>
      <c r="AU391" s="274" t="s">
        <v>91</v>
      </c>
      <c r="AY391" s="17" t="s">
        <v>217</v>
      </c>
      <c r="BE391" s="159">
        <f>IF(N391="základná",J391,0)</f>
        <v>0</v>
      </c>
      <c r="BF391" s="159">
        <f>IF(N391="znížená",J391,0)</f>
        <v>0</v>
      </c>
      <c r="BG391" s="159">
        <f>IF(N391="zákl. prenesená",J391,0)</f>
        <v>0</v>
      </c>
      <c r="BH391" s="159">
        <f>IF(N391="zníž. prenesená",J391,0)</f>
        <v>0</v>
      </c>
      <c r="BI391" s="159">
        <f>IF(N391="nulová",J391,0)</f>
        <v>0</v>
      </c>
      <c r="BJ391" s="17" t="s">
        <v>91</v>
      </c>
      <c r="BK391" s="159">
        <f>ROUND(I391*H391,2)</f>
        <v>0</v>
      </c>
      <c r="BL391" s="17" t="s">
        <v>257</v>
      </c>
      <c r="BM391" s="274" t="s">
        <v>714</v>
      </c>
    </row>
    <row r="392" s="12" customFormat="1" ht="22.8" customHeight="1">
      <c r="A392" s="12"/>
      <c r="B392" s="247"/>
      <c r="C392" s="248"/>
      <c r="D392" s="249" t="s">
        <v>77</v>
      </c>
      <c r="E392" s="260" t="s">
        <v>715</v>
      </c>
      <c r="F392" s="260" t="s">
        <v>716</v>
      </c>
      <c r="G392" s="248"/>
      <c r="H392" s="248"/>
      <c r="I392" s="251"/>
      <c r="J392" s="261">
        <f>BK392</f>
        <v>0</v>
      </c>
      <c r="K392" s="248"/>
      <c r="L392" s="252"/>
      <c r="M392" s="253"/>
      <c r="N392" s="254"/>
      <c r="O392" s="254"/>
      <c r="P392" s="255">
        <f>SUM(P393:P398)</f>
        <v>0</v>
      </c>
      <c r="Q392" s="254"/>
      <c r="R392" s="255">
        <f>SUM(R393:R398)</f>
        <v>0.0055198584</v>
      </c>
      <c r="S392" s="254"/>
      <c r="T392" s="256">
        <f>SUM(T393:T398)</f>
        <v>0.0025514999999999999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57" t="s">
        <v>91</v>
      </c>
      <c r="AT392" s="258" t="s">
        <v>77</v>
      </c>
      <c r="AU392" s="258" t="s">
        <v>85</v>
      </c>
      <c r="AY392" s="257" t="s">
        <v>217</v>
      </c>
      <c r="BK392" s="259">
        <f>SUM(BK393:BK398)</f>
        <v>0</v>
      </c>
    </row>
    <row r="393" s="2" customFormat="1" ht="33" customHeight="1">
      <c r="A393" s="40"/>
      <c r="B393" s="41"/>
      <c r="C393" s="262" t="s">
        <v>717</v>
      </c>
      <c r="D393" s="262" t="s">
        <v>220</v>
      </c>
      <c r="E393" s="263" t="s">
        <v>718</v>
      </c>
      <c r="F393" s="264" t="s">
        <v>719</v>
      </c>
      <c r="G393" s="265" t="s">
        <v>231</v>
      </c>
      <c r="H393" s="266">
        <v>1.8899999999999999</v>
      </c>
      <c r="I393" s="267"/>
      <c r="J393" s="268">
        <f>ROUND(I393*H393,2)</f>
        <v>0</v>
      </c>
      <c r="K393" s="269"/>
      <c r="L393" s="43"/>
      <c r="M393" s="270" t="s">
        <v>1</v>
      </c>
      <c r="N393" s="271" t="s">
        <v>44</v>
      </c>
      <c r="O393" s="99"/>
      <c r="P393" s="272">
        <f>O393*H393</f>
        <v>0</v>
      </c>
      <c r="Q393" s="272">
        <v>0.00292056</v>
      </c>
      <c r="R393" s="272">
        <f>Q393*H393</f>
        <v>0.0055198584</v>
      </c>
      <c r="S393" s="272">
        <v>0</v>
      </c>
      <c r="T393" s="273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74" t="s">
        <v>257</v>
      </c>
      <c r="AT393" s="274" t="s">
        <v>220</v>
      </c>
      <c r="AU393" s="274" t="s">
        <v>91</v>
      </c>
      <c r="AY393" s="17" t="s">
        <v>217</v>
      </c>
      <c r="BE393" s="159">
        <f>IF(N393="základná",J393,0)</f>
        <v>0</v>
      </c>
      <c r="BF393" s="159">
        <f>IF(N393="znížená",J393,0)</f>
        <v>0</v>
      </c>
      <c r="BG393" s="159">
        <f>IF(N393="zákl. prenesená",J393,0)</f>
        <v>0</v>
      </c>
      <c r="BH393" s="159">
        <f>IF(N393="zníž. prenesená",J393,0)</f>
        <v>0</v>
      </c>
      <c r="BI393" s="159">
        <f>IF(N393="nulová",J393,0)</f>
        <v>0</v>
      </c>
      <c r="BJ393" s="17" t="s">
        <v>91</v>
      </c>
      <c r="BK393" s="159">
        <f>ROUND(I393*H393,2)</f>
        <v>0</v>
      </c>
      <c r="BL393" s="17" t="s">
        <v>257</v>
      </c>
      <c r="BM393" s="274" t="s">
        <v>720</v>
      </c>
    </row>
    <row r="394" s="13" customFormat="1">
      <c r="A394" s="13"/>
      <c r="B394" s="275"/>
      <c r="C394" s="276"/>
      <c r="D394" s="277" t="s">
        <v>225</v>
      </c>
      <c r="E394" s="278" t="s">
        <v>1</v>
      </c>
      <c r="F394" s="279" t="s">
        <v>151</v>
      </c>
      <c r="G394" s="276"/>
      <c r="H394" s="280">
        <v>1.8899999999999999</v>
      </c>
      <c r="I394" s="281"/>
      <c r="J394" s="276"/>
      <c r="K394" s="276"/>
      <c r="L394" s="282"/>
      <c r="M394" s="283"/>
      <c r="N394" s="284"/>
      <c r="O394" s="284"/>
      <c r="P394" s="284"/>
      <c r="Q394" s="284"/>
      <c r="R394" s="284"/>
      <c r="S394" s="284"/>
      <c r="T394" s="28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86" t="s">
        <v>225</v>
      </c>
      <c r="AU394" s="286" t="s">
        <v>91</v>
      </c>
      <c r="AV394" s="13" t="s">
        <v>91</v>
      </c>
      <c r="AW394" s="13" t="s">
        <v>33</v>
      </c>
      <c r="AX394" s="13" t="s">
        <v>85</v>
      </c>
      <c r="AY394" s="286" t="s">
        <v>217</v>
      </c>
    </row>
    <row r="395" s="2" customFormat="1" ht="24.15" customHeight="1">
      <c r="A395" s="40"/>
      <c r="B395" s="41"/>
      <c r="C395" s="262" t="s">
        <v>721</v>
      </c>
      <c r="D395" s="262" t="s">
        <v>220</v>
      </c>
      <c r="E395" s="263" t="s">
        <v>722</v>
      </c>
      <c r="F395" s="264" t="s">
        <v>723</v>
      </c>
      <c r="G395" s="265" t="s">
        <v>231</v>
      </c>
      <c r="H395" s="266">
        <v>1.8899999999999999</v>
      </c>
      <c r="I395" s="267"/>
      <c r="J395" s="268">
        <f>ROUND(I395*H395,2)</f>
        <v>0</v>
      </c>
      <c r="K395" s="269"/>
      <c r="L395" s="43"/>
      <c r="M395" s="270" t="s">
        <v>1</v>
      </c>
      <c r="N395" s="271" t="s">
        <v>44</v>
      </c>
      <c r="O395" s="99"/>
      <c r="P395" s="272">
        <f>O395*H395</f>
        <v>0</v>
      </c>
      <c r="Q395" s="272">
        <v>0</v>
      </c>
      <c r="R395" s="272">
        <f>Q395*H395</f>
        <v>0</v>
      </c>
      <c r="S395" s="272">
        <v>0.0013500000000000001</v>
      </c>
      <c r="T395" s="273">
        <f>S395*H395</f>
        <v>0.0025514999999999999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74" t="s">
        <v>257</v>
      </c>
      <c r="AT395" s="274" t="s">
        <v>220</v>
      </c>
      <c r="AU395" s="274" t="s">
        <v>91</v>
      </c>
      <c r="AY395" s="17" t="s">
        <v>217</v>
      </c>
      <c r="BE395" s="159">
        <f>IF(N395="základná",J395,0)</f>
        <v>0</v>
      </c>
      <c r="BF395" s="159">
        <f>IF(N395="znížená",J395,0)</f>
        <v>0</v>
      </c>
      <c r="BG395" s="159">
        <f>IF(N395="zákl. prenesená",J395,0)</f>
        <v>0</v>
      </c>
      <c r="BH395" s="159">
        <f>IF(N395="zníž. prenesená",J395,0)</f>
        <v>0</v>
      </c>
      <c r="BI395" s="159">
        <f>IF(N395="nulová",J395,0)</f>
        <v>0</v>
      </c>
      <c r="BJ395" s="17" t="s">
        <v>91</v>
      </c>
      <c r="BK395" s="159">
        <f>ROUND(I395*H395,2)</f>
        <v>0</v>
      </c>
      <c r="BL395" s="17" t="s">
        <v>257</v>
      </c>
      <c r="BM395" s="274" t="s">
        <v>724</v>
      </c>
    </row>
    <row r="396" s="13" customFormat="1">
      <c r="A396" s="13"/>
      <c r="B396" s="275"/>
      <c r="C396" s="276"/>
      <c r="D396" s="277" t="s">
        <v>225</v>
      </c>
      <c r="E396" s="278" t="s">
        <v>1</v>
      </c>
      <c r="F396" s="279" t="s">
        <v>725</v>
      </c>
      <c r="G396" s="276"/>
      <c r="H396" s="280">
        <v>1.8899999999999999</v>
      </c>
      <c r="I396" s="281"/>
      <c r="J396" s="276"/>
      <c r="K396" s="276"/>
      <c r="L396" s="282"/>
      <c r="M396" s="283"/>
      <c r="N396" s="284"/>
      <c r="O396" s="284"/>
      <c r="P396" s="284"/>
      <c r="Q396" s="284"/>
      <c r="R396" s="284"/>
      <c r="S396" s="284"/>
      <c r="T396" s="28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86" t="s">
        <v>225</v>
      </c>
      <c r="AU396" s="286" t="s">
        <v>91</v>
      </c>
      <c r="AV396" s="13" t="s">
        <v>91</v>
      </c>
      <c r="AW396" s="13" t="s">
        <v>33</v>
      </c>
      <c r="AX396" s="13" t="s">
        <v>78</v>
      </c>
      <c r="AY396" s="286" t="s">
        <v>217</v>
      </c>
    </row>
    <row r="397" s="14" customFormat="1">
      <c r="A397" s="14"/>
      <c r="B397" s="287"/>
      <c r="C397" s="288"/>
      <c r="D397" s="277" t="s">
        <v>225</v>
      </c>
      <c r="E397" s="289" t="s">
        <v>151</v>
      </c>
      <c r="F397" s="290" t="s">
        <v>228</v>
      </c>
      <c r="G397" s="288"/>
      <c r="H397" s="291">
        <v>1.8899999999999999</v>
      </c>
      <c r="I397" s="292"/>
      <c r="J397" s="288"/>
      <c r="K397" s="288"/>
      <c r="L397" s="293"/>
      <c r="M397" s="294"/>
      <c r="N397" s="295"/>
      <c r="O397" s="295"/>
      <c r="P397" s="295"/>
      <c r="Q397" s="295"/>
      <c r="R397" s="295"/>
      <c r="S397" s="295"/>
      <c r="T397" s="29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97" t="s">
        <v>225</v>
      </c>
      <c r="AU397" s="297" t="s">
        <v>91</v>
      </c>
      <c r="AV397" s="14" t="s">
        <v>140</v>
      </c>
      <c r="AW397" s="14" t="s">
        <v>33</v>
      </c>
      <c r="AX397" s="14" t="s">
        <v>85</v>
      </c>
      <c r="AY397" s="297" t="s">
        <v>217</v>
      </c>
    </row>
    <row r="398" s="2" customFormat="1" ht="24.15" customHeight="1">
      <c r="A398" s="40"/>
      <c r="B398" s="41"/>
      <c r="C398" s="262" t="s">
        <v>726</v>
      </c>
      <c r="D398" s="262" t="s">
        <v>220</v>
      </c>
      <c r="E398" s="263" t="s">
        <v>727</v>
      </c>
      <c r="F398" s="264" t="s">
        <v>728</v>
      </c>
      <c r="G398" s="265" t="s">
        <v>406</v>
      </c>
      <c r="H398" s="266"/>
      <c r="I398" s="267"/>
      <c r="J398" s="268">
        <f>ROUND(I398*H398,2)</f>
        <v>0</v>
      </c>
      <c r="K398" s="269"/>
      <c r="L398" s="43"/>
      <c r="M398" s="270" t="s">
        <v>1</v>
      </c>
      <c r="N398" s="271" t="s">
        <v>44</v>
      </c>
      <c r="O398" s="99"/>
      <c r="P398" s="272">
        <f>O398*H398</f>
        <v>0</v>
      </c>
      <c r="Q398" s="272">
        <v>0</v>
      </c>
      <c r="R398" s="272">
        <f>Q398*H398</f>
        <v>0</v>
      </c>
      <c r="S398" s="272">
        <v>0</v>
      </c>
      <c r="T398" s="273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74" t="s">
        <v>257</v>
      </c>
      <c r="AT398" s="274" t="s">
        <v>220</v>
      </c>
      <c r="AU398" s="274" t="s">
        <v>91</v>
      </c>
      <c r="AY398" s="17" t="s">
        <v>217</v>
      </c>
      <c r="BE398" s="159">
        <f>IF(N398="základná",J398,0)</f>
        <v>0</v>
      </c>
      <c r="BF398" s="159">
        <f>IF(N398="znížená",J398,0)</f>
        <v>0</v>
      </c>
      <c r="BG398" s="159">
        <f>IF(N398="zákl. prenesená",J398,0)</f>
        <v>0</v>
      </c>
      <c r="BH398" s="159">
        <f>IF(N398="zníž. prenesená",J398,0)</f>
        <v>0</v>
      </c>
      <c r="BI398" s="159">
        <f>IF(N398="nulová",J398,0)</f>
        <v>0</v>
      </c>
      <c r="BJ398" s="17" t="s">
        <v>91</v>
      </c>
      <c r="BK398" s="159">
        <f>ROUND(I398*H398,2)</f>
        <v>0</v>
      </c>
      <c r="BL398" s="17" t="s">
        <v>257</v>
      </c>
      <c r="BM398" s="274" t="s">
        <v>729</v>
      </c>
    </row>
    <row r="399" s="12" customFormat="1" ht="22.8" customHeight="1">
      <c r="A399" s="12"/>
      <c r="B399" s="247"/>
      <c r="C399" s="248"/>
      <c r="D399" s="249" t="s">
        <v>77</v>
      </c>
      <c r="E399" s="260" t="s">
        <v>730</v>
      </c>
      <c r="F399" s="260" t="s">
        <v>731</v>
      </c>
      <c r="G399" s="248"/>
      <c r="H399" s="248"/>
      <c r="I399" s="251"/>
      <c r="J399" s="261">
        <f>BK399</f>
        <v>0</v>
      </c>
      <c r="K399" s="248"/>
      <c r="L399" s="252"/>
      <c r="M399" s="253"/>
      <c r="N399" s="254"/>
      <c r="O399" s="254"/>
      <c r="P399" s="255">
        <f>SUM(P400:P418)</f>
        <v>0</v>
      </c>
      <c r="Q399" s="254"/>
      <c r="R399" s="255">
        <f>SUM(R400:R418)</f>
        <v>0.16525899999999996</v>
      </c>
      <c r="S399" s="254"/>
      <c r="T399" s="256">
        <f>SUM(T400:T418)</f>
        <v>0.002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57" t="s">
        <v>91</v>
      </c>
      <c r="AT399" s="258" t="s">
        <v>77</v>
      </c>
      <c r="AU399" s="258" t="s">
        <v>85</v>
      </c>
      <c r="AY399" s="257" t="s">
        <v>217</v>
      </c>
      <c r="BK399" s="259">
        <f>SUM(BK400:BK418)</f>
        <v>0</v>
      </c>
    </row>
    <row r="400" s="2" customFormat="1" ht="24.15" customHeight="1">
      <c r="A400" s="40"/>
      <c r="B400" s="41"/>
      <c r="C400" s="262" t="s">
        <v>732</v>
      </c>
      <c r="D400" s="262" t="s">
        <v>220</v>
      </c>
      <c r="E400" s="263" t="s">
        <v>733</v>
      </c>
      <c r="F400" s="264" t="s">
        <v>734</v>
      </c>
      <c r="G400" s="265" t="s">
        <v>231</v>
      </c>
      <c r="H400" s="266">
        <v>6.2999999999999998</v>
      </c>
      <c r="I400" s="267"/>
      <c r="J400" s="268">
        <f>ROUND(I400*H400,2)</f>
        <v>0</v>
      </c>
      <c r="K400" s="269"/>
      <c r="L400" s="43"/>
      <c r="M400" s="270" t="s">
        <v>1</v>
      </c>
      <c r="N400" s="271" t="s">
        <v>44</v>
      </c>
      <c r="O400" s="99"/>
      <c r="P400" s="272">
        <f>O400*H400</f>
        <v>0</v>
      </c>
      <c r="Q400" s="272">
        <v>0.00022000000000000001</v>
      </c>
      <c r="R400" s="272">
        <f>Q400*H400</f>
        <v>0.0013860000000000001</v>
      </c>
      <c r="S400" s="272">
        <v>0</v>
      </c>
      <c r="T400" s="273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74" t="s">
        <v>257</v>
      </c>
      <c r="AT400" s="274" t="s">
        <v>220</v>
      </c>
      <c r="AU400" s="274" t="s">
        <v>91</v>
      </c>
      <c r="AY400" s="17" t="s">
        <v>217</v>
      </c>
      <c r="BE400" s="159">
        <f>IF(N400="základná",J400,0)</f>
        <v>0</v>
      </c>
      <c r="BF400" s="159">
        <f>IF(N400="znížená",J400,0)</f>
        <v>0</v>
      </c>
      <c r="BG400" s="159">
        <f>IF(N400="zákl. prenesená",J400,0)</f>
        <v>0</v>
      </c>
      <c r="BH400" s="159">
        <f>IF(N400="zníž. prenesená",J400,0)</f>
        <v>0</v>
      </c>
      <c r="BI400" s="159">
        <f>IF(N400="nulová",J400,0)</f>
        <v>0</v>
      </c>
      <c r="BJ400" s="17" t="s">
        <v>91</v>
      </c>
      <c r="BK400" s="159">
        <f>ROUND(I400*H400,2)</f>
        <v>0</v>
      </c>
      <c r="BL400" s="17" t="s">
        <v>257</v>
      </c>
      <c r="BM400" s="274" t="s">
        <v>735</v>
      </c>
    </row>
    <row r="401" s="13" customFormat="1">
      <c r="A401" s="13"/>
      <c r="B401" s="275"/>
      <c r="C401" s="276"/>
      <c r="D401" s="277" t="s">
        <v>225</v>
      </c>
      <c r="E401" s="278" t="s">
        <v>1</v>
      </c>
      <c r="F401" s="279" t="s">
        <v>736</v>
      </c>
      <c r="G401" s="276"/>
      <c r="H401" s="280">
        <v>6.2999999999999998</v>
      </c>
      <c r="I401" s="281"/>
      <c r="J401" s="276"/>
      <c r="K401" s="276"/>
      <c r="L401" s="282"/>
      <c r="M401" s="283"/>
      <c r="N401" s="284"/>
      <c r="O401" s="284"/>
      <c r="P401" s="284"/>
      <c r="Q401" s="284"/>
      <c r="R401" s="284"/>
      <c r="S401" s="284"/>
      <c r="T401" s="28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86" t="s">
        <v>225</v>
      </c>
      <c r="AU401" s="286" t="s">
        <v>91</v>
      </c>
      <c r="AV401" s="13" t="s">
        <v>91</v>
      </c>
      <c r="AW401" s="13" t="s">
        <v>33</v>
      </c>
      <c r="AX401" s="13" t="s">
        <v>78</v>
      </c>
      <c r="AY401" s="286" t="s">
        <v>217</v>
      </c>
    </row>
    <row r="402" s="14" customFormat="1">
      <c r="A402" s="14"/>
      <c r="B402" s="287"/>
      <c r="C402" s="288"/>
      <c r="D402" s="277" t="s">
        <v>225</v>
      </c>
      <c r="E402" s="289" t="s">
        <v>141</v>
      </c>
      <c r="F402" s="290" t="s">
        <v>228</v>
      </c>
      <c r="G402" s="288"/>
      <c r="H402" s="291">
        <v>6.2999999999999998</v>
      </c>
      <c r="I402" s="292"/>
      <c r="J402" s="288"/>
      <c r="K402" s="288"/>
      <c r="L402" s="293"/>
      <c r="M402" s="294"/>
      <c r="N402" s="295"/>
      <c r="O402" s="295"/>
      <c r="P402" s="295"/>
      <c r="Q402" s="295"/>
      <c r="R402" s="295"/>
      <c r="S402" s="295"/>
      <c r="T402" s="29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97" t="s">
        <v>225</v>
      </c>
      <c r="AU402" s="297" t="s">
        <v>91</v>
      </c>
      <c r="AV402" s="14" t="s">
        <v>140</v>
      </c>
      <c r="AW402" s="14" t="s">
        <v>33</v>
      </c>
      <c r="AX402" s="14" t="s">
        <v>85</v>
      </c>
      <c r="AY402" s="297" t="s">
        <v>217</v>
      </c>
    </row>
    <row r="403" s="2" customFormat="1" ht="37.8" customHeight="1">
      <c r="A403" s="40"/>
      <c r="B403" s="41"/>
      <c r="C403" s="309" t="s">
        <v>737</v>
      </c>
      <c r="D403" s="309" t="s">
        <v>386</v>
      </c>
      <c r="E403" s="310" t="s">
        <v>738</v>
      </c>
      <c r="F403" s="311" t="s">
        <v>739</v>
      </c>
      <c r="G403" s="312" t="s">
        <v>231</v>
      </c>
      <c r="H403" s="313">
        <v>6.6150000000000002</v>
      </c>
      <c r="I403" s="314"/>
      <c r="J403" s="315">
        <f>ROUND(I403*H403,2)</f>
        <v>0</v>
      </c>
      <c r="K403" s="316"/>
      <c r="L403" s="317"/>
      <c r="M403" s="318" t="s">
        <v>1</v>
      </c>
      <c r="N403" s="319" t="s">
        <v>44</v>
      </c>
      <c r="O403" s="99"/>
      <c r="P403" s="272">
        <f>O403*H403</f>
        <v>0</v>
      </c>
      <c r="Q403" s="272">
        <v>0.00010000000000000001</v>
      </c>
      <c r="R403" s="272">
        <f>Q403*H403</f>
        <v>0.00066150000000000009</v>
      </c>
      <c r="S403" s="272">
        <v>0</v>
      </c>
      <c r="T403" s="273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74" t="s">
        <v>381</v>
      </c>
      <c r="AT403" s="274" t="s">
        <v>386</v>
      </c>
      <c r="AU403" s="274" t="s">
        <v>91</v>
      </c>
      <c r="AY403" s="17" t="s">
        <v>217</v>
      </c>
      <c r="BE403" s="159">
        <f>IF(N403="základná",J403,0)</f>
        <v>0</v>
      </c>
      <c r="BF403" s="159">
        <f>IF(N403="znížená",J403,0)</f>
        <v>0</v>
      </c>
      <c r="BG403" s="159">
        <f>IF(N403="zákl. prenesená",J403,0)</f>
        <v>0</v>
      </c>
      <c r="BH403" s="159">
        <f>IF(N403="zníž. prenesená",J403,0)</f>
        <v>0</v>
      </c>
      <c r="BI403" s="159">
        <f>IF(N403="nulová",J403,0)</f>
        <v>0</v>
      </c>
      <c r="BJ403" s="17" t="s">
        <v>91</v>
      </c>
      <c r="BK403" s="159">
        <f>ROUND(I403*H403,2)</f>
        <v>0</v>
      </c>
      <c r="BL403" s="17" t="s">
        <v>257</v>
      </c>
      <c r="BM403" s="274" t="s">
        <v>740</v>
      </c>
    </row>
    <row r="404" s="2" customFormat="1" ht="37.8" customHeight="1">
      <c r="A404" s="40"/>
      <c r="B404" s="41"/>
      <c r="C404" s="309" t="s">
        <v>741</v>
      </c>
      <c r="D404" s="309" t="s">
        <v>386</v>
      </c>
      <c r="E404" s="310" t="s">
        <v>742</v>
      </c>
      <c r="F404" s="311" t="s">
        <v>743</v>
      </c>
      <c r="G404" s="312" t="s">
        <v>231</v>
      </c>
      <c r="H404" s="313">
        <v>6.6150000000000002</v>
      </c>
      <c r="I404" s="314"/>
      <c r="J404" s="315">
        <f>ROUND(I404*H404,2)</f>
        <v>0</v>
      </c>
      <c r="K404" s="316"/>
      <c r="L404" s="317"/>
      <c r="M404" s="318" t="s">
        <v>1</v>
      </c>
      <c r="N404" s="319" t="s">
        <v>44</v>
      </c>
      <c r="O404" s="99"/>
      <c r="P404" s="272">
        <f>O404*H404</f>
        <v>0</v>
      </c>
      <c r="Q404" s="272">
        <v>0.00010000000000000001</v>
      </c>
      <c r="R404" s="272">
        <f>Q404*H404</f>
        <v>0.00066150000000000009</v>
      </c>
      <c r="S404" s="272">
        <v>0</v>
      </c>
      <c r="T404" s="273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74" t="s">
        <v>381</v>
      </c>
      <c r="AT404" s="274" t="s">
        <v>386</v>
      </c>
      <c r="AU404" s="274" t="s">
        <v>91</v>
      </c>
      <c r="AY404" s="17" t="s">
        <v>217</v>
      </c>
      <c r="BE404" s="159">
        <f>IF(N404="základná",J404,0)</f>
        <v>0</v>
      </c>
      <c r="BF404" s="159">
        <f>IF(N404="znížená",J404,0)</f>
        <v>0</v>
      </c>
      <c r="BG404" s="159">
        <f>IF(N404="zákl. prenesená",J404,0)</f>
        <v>0</v>
      </c>
      <c r="BH404" s="159">
        <f>IF(N404="zníž. prenesená",J404,0)</f>
        <v>0</v>
      </c>
      <c r="BI404" s="159">
        <f>IF(N404="nulová",J404,0)</f>
        <v>0</v>
      </c>
      <c r="BJ404" s="17" t="s">
        <v>91</v>
      </c>
      <c r="BK404" s="159">
        <f>ROUND(I404*H404,2)</f>
        <v>0</v>
      </c>
      <c r="BL404" s="17" t="s">
        <v>257</v>
      </c>
      <c r="BM404" s="274" t="s">
        <v>744</v>
      </c>
    </row>
    <row r="405" s="2" customFormat="1" ht="24.15" customHeight="1">
      <c r="A405" s="40"/>
      <c r="B405" s="41"/>
      <c r="C405" s="309" t="s">
        <v>745</v>
      </c>
      <c r="D405" s="309" t="s">
        <v>386</v>
      </c>
      <c r="E405" s="310" t="s">
        <v>746</v>
      </c>
      <c r="F405" s="311" t="s">
        <v>747</v>
      </c>
      <c r="G405" s="312" t="s">
        <v>231</v>
      </c>
      <c r="H405" s="313">
        <v>6.2999999999999998</v>
      </c>
      <c r="I405" s="314"/>
      <c r="J405" s="315">
        <f>ROUND(I405*H405,2)</f>
        <v>0</v>
      </c>
      <c r="K405" s="316"/>
      <c r="L405" s="317"/>
      <c r="M405" s="318" t="s">
        <v>1</v>
      </c>
      <c r="N405" s="319" t="s">
        <v>44</v>
      </c>
      <c r="O405" s="99"/>
      <c r="P405" s="272">
        <f>O405*H405</f>
        <v>0</v>
      </c>
      <c r="Q405" s="272">
        <v>0.016899999999999998</v>
      </c>
      <c r="R405" s="272">
        <f>Q405*H405</f>
        <v>0.10646999999999998</v>
      </c>
      <c r="S405" s="272">
        <v>0</v>
      </c>
      <c r="T405" s="273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74" t="s">
        <v>381</v>
      </c>
      <c r="AT405" s="274" t="s">
        <v>386</v>
      </c>
      <c r="AU405" s="274" t="s">
        <v>91</v>
      </c>
      <c r="AY405" s="17" t="s">
        <v>217</v>
      </c>
      <c r="BE405" s="159">
        <f>IF(N405="základná",J405,0)</f>
        <v>0</v>
      </c>
      <c r="BF405" s="159">
        <f>IF(N405="znížená",J405,0)</f>
        <v>0</v>
      </c>
      <c r="BG405" s="159">
        <f>IF(N405="zákl. prenesená",J405,0)</f>
        <v>0</v>
      </c>
      <c r="BH405" s="159">
        <f>IF(N405="zníž. prenesená",J405,0)</f>
        <v>0</v>
      </c>
      <c r="BI405" s="159">
        <f>IF(N405="nulová",J405,0)</f>
        <v>0</v>
      </c>
      <c r="BJ405" s="17" t="s">
        <v>91</v>
      </c>
      <c r="BK405" s="159">
        <f>ROUND(I405*H405,2)</f>
        <v>0</v>
      </c>
      <c r="BL405" s="17" t="s">
        <v>257</v>
      </c>
      <c r="BM405" s="274" t="s">
        <v>748</v>
      </c>
    </row>
    <row r="406" s="2" customFormat="1" ht="33" customHeight="1">
      <c r="A406" s="40"/>
      <c r="B406" s="41"/>
      <c r="C406" s="262" t="s">
        <v>749</v>
      </c>
      <c r="D406" s="262" t="s">
        <v>220</v>
      </c>
      <c r="E406" s="263" t="s">
        <v>750</v>
      </c>
      <c r="F406" s="264" t="s">
        <v>751</v>
      </c>
      <c r="G406" s="265" t="s">
        <v>305</v>
      </c>
      <c r="H406" s="266">
        <v>2</v>
      </c>
      <c r="I406" s="267"/>
      <c r="J406" s="268">
        <f>ROUND(I406*H406,2)</f>
        <v>0</v>
      </c>
      <c r="K406" s="269"/>
      <c r="L406" s="43"/>
      <c r="M406" s="270" t="s">
        <v>1</v>
      </c>
      <c r="N406" s="271" t="s">
        <v>44</v>
      </c>
      <c r="O406" s="99"/>
      <c r="P406" s="272">
        <f>O406*H406</f>
        <v>0</v>
      </c>
      <c r="Q406" s="272">
        <v>0</v>
      </c>
      <c r="R406" s="272">
        <f>Q406*H406</f>
        <v>0</v>
      </c>
      <c r="S406" s="272">
        <v>0</v>
      </c>
      <c r="T406" s="273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74" t="s">
        <v>257</v>
      </c>
      <c r="AT406" s="274" t="s">
        <v>220</v>
      </c>
      <c r="AU406" s="274" t="s">
        <v>91</v>
      </c>
      <c r="AY406" s="17" t="s">
        <v>217</v>
      </c>
      <c r="BE406" s="159">
        <f>IF(N406="základná",J406,0)</f>
        <v>0</v>
      </c>
      <c r="BF406" s="159">
        <f>IF(N406="znížená",J406,0)</f>
        <v>0</v>
      </c>
      <c r="BG406" s="159">
        <f>IF(N406="zákl. prenesená",J406,0)</f>
        <v>0</v>
      </c>
      <c r="BH406" s="159">
        <f>IF(N406="zníž. prenesená",J406,0)</f>
        <v>0</v>
      </c>
      <c r="BI406" s="159">
        <f>IF(N406="nulová",J406,0)</f>
        <v>0</v>
      </c>
      <c r="BJ406" s="17" t="s">
        <v>91</v>
      </c>
      <c r="BK406" s="159">
        <f>ROUND(I406*H406,2)</f>
        <v>0</v>
      </c>
      <c r="BL406" s="17" t="s">
        <v>257</v>
      </c>
      <c r="BM406" s="274" t="s">
        <v>752</v>
      </c>
    </row>
    <row r="407" s="13" customFormat="1">
      <c r="A407" s="13"/>
      <c r="B407" s="275"/>
      <c r="C407" s="276"/>
      <c r="D407" s="277" t="s">
        <v>225</v>
      </c>
      <c r="E407" s="278" t="s">
        <v>1</v>
      </c>
      <c r="F407" s="279" t="s">
        <v>307</v>
      </c>
      <c r="G407" s="276"/>
      <c r="H407" s="280">
        <v>2</v>
      </c>
      <c r="I407" s="281"/>
      <c r="J407" s="276"/>
      <c r="K407" s="276"/>
      <c r="L407" s="282"/>
      <c r="M407" s="283"/>
      <c r="N407" s="284"/>
      <c r="O407" s="284"/>
      <c r="P407" s="284"/>
      <c r="Q407" s="284"/>
      <c r="R407" s="284"/>
      <c r="S407" s="284"/>
      <c r="T407" s="28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86" t="s">
        <v>225</v>
      </c>
      <c r="AU407" s="286" t="s">
        <v>91</v>
      </c>
      <c r="AV407" s="13" t="s">
        <v>91</v>
      </c>
      <c r="AW407" s="13" t="s">
        <v>33</v>
      </c>
      <c r="AX407" s="13" t="s">
        <v>78</v>
      </c>
      <c r="AY407" s="286" t="s">
        <v>217</v>
      </c>
    </row>
    <row r="408" s="14" customFormat="1">
      <c r="A408" s="14"/>
      <c r="B408" s="287"/>
      <c r="C408" s="288"/>
      <c r="D408" s="277" t="s">
        <v>225</v>
      </c>
      <c r="E408" s="289" t="s">
        <v>145</v>
      </c>
      <c r="F408" s="290" t="s">
        <v>228</v>
      </c>
      <c r="G408" s="288"/>
      <c r="H408" s="291">
        <v>2</v>
      </c>
      <c r="I408" s="292"/>
      <c r="J408" s="288"/>
      <c r="K408" s="288"/>
      <c r="L408" s="293"/>
      <c r="M408" s="294"/>
      <c r="N408" s="295"/>
      <c r="O408" s="295"/>
      <c r="P408" s="295"/>
      <c r="Q408" s="295"/>
      <c r="R408" s="295"/>
      <c r="S408" s="295"/>
      <c r="T408" s="29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97" t="s">
        <v>225</v>
      </c>
      <c r="AU408" s="297" t="s">
        <v>91</v>
      </c>
      <c r="AV408" s="14" t="s">
        <v>140</v>
      </c>
      <c r="AW408" s="14" t="s">
        <v>33</v>
      </c>
      <c r="AX408" s="14" t="s">
        <v>85</v>
      </c>
      <c r="AY408" s="297" t="s">
        <v>217</v>
      </c>
    </row>
    <row r="409" s="2" customFormat="1" ht="24.15" customHeight="1">
      <c r="A409" s="40"/>
      <c r="B409" s="41"/>
      <c r="C409" s="309" t="s">
        <v>753</v>
      </c>
      <c r="D409" s="309" t="s">
        <v>386</v>
      </c>
      <c r="E409" s="310" t="s">
        <v>754</v>
      </c>
      <c r="F409" s="311" t="s">
        <v>755</v>
      </c>
      <c r="G409" s="312" t="s">
        <v>305</v>
      </c>
      <c r="H409" s="313">
        <v>2</v>
      </c>
      <c r="I409" s="314"/>
      <c r="J409" s="315">
        <f>ROUND(I409*H409,2)</f>
        <v>0</v>
      </c>
      <c r="K409" s="316"/>
      <c r="L409" s="317"/>
      <c r="M409" s="318" t="s">
        <v>1</v>
      </c>
      <c r="N409" s="319" t="s">
        <v>44</v>
      </c>
      <c r="O409" s="99"/>
      <c r="P409" s="272">
        <f>O409*H409</f>
        <v>0</v>
      </c>
      <c r="Q409" s="272">
        <v>0.001</v>
      </c>
      <c r="R409" s="272">
        <f>Q409*H409</f>
        <v>0.002</v>
      </c>
      <c r="S409" s="272">
        <v>0</v>
      </c>
      <c r="T409" s="273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74" t="s">
        <v>381</v>
      </c>
      <c r="AT409" s="274" t="s">
        <v>386</v>
      </c>
      <c r="AU409" s="274" t="s">
        <v>91</v>
      </c>
      <c r="AY409" s="17" t="s">
        <v>217</v>
      </c>
      <c r="BE409" s="159">
        <f>IF(N409="základná",J409,0)</f>
        <v>0</v>
      </c>
      <c r="BF409" s="159">
        <f>IF(N409="znížená",J409,0)</f>
        <v>0</v>
      </c>
      <c r="BG409" s="159">
        <f>IF(N409="zákl. prenesená",J409,0)</f>
        <v>0</v>
      </c>
      <c r="BH409" s="159">
        <f>IF(N409="zníž. prenesená",J409,0)</f>
        <v>0</v>
      </c>
      <c r="BI409" s="159">
        <f>IF(N409="nulová",J409,0)</f>
        <v>0</v>
      </c>
      <c r="BJ409" s="17" t="s">
        <v>91</v>
      </c>
      <c r="BK409" s="159">
        <f>ROUND(I409*H409,2)</f>
        <v>0</v>
      </c>
      <c r="BL409" s="17" t="s">
        <v>257</v>
      </c>
      <c r="BM409" s="274" t="s">
        <v>756</v>
      </c>
    </row>
    <row r="410" s="2" customFormat="1" ht="24.15" customHeight="1">
      <c r="A410" s="40"/>
      <c r="B410" s="41"/>
      <c r="C410" s="309" t="s">
        <v>757</v>
      </c>
      <c r="D410" s="309" t="s">
        <v>386</v>
      </c>
      <c r="E410" s="310" t="s">
        <v>758</v>
      </c>
      <c r="F410" s="311" t="s">
        <v>759</v>
      </c>
      <c r="G410" s="312" t="s">
        <v>305</v>
      </c>
      <c r="H410" s="313">
        <v>2</v>
      </c>
      <c r="I410" s="314"/>
      <c r="J410" s="315">
        <f>ROUND(I410*H410,2)</f>
        <v>0</v>
      </c>
      <c r="K410" s="316"/>
      <c r="L410" s="317"/>
      <c r="M410" s="318" t="s">
        <v>1</v>
      </c>
      <c r="N410" s="319" t="s">
        <v>44</v>
      </c>
      <c r="O410" s="99"/>
      <c r="P410" s="272">
        <f>O410*H410</f>
        <v>0</v>
      </c>
      <c r="Q410" s="272">
        <v>0.025000000000000001</v>
      </c>
      <c r="R410" s="272">
        <f>Q410*H410</f>
        <v>0.050000000000000003</v>
      </c>
      <c r="S410" s="272">
        <v>0</v>
      </c>
      <c r="T410" s="273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74" t="s">
        <v>381</v>
      </c>
      <c r="AT410" s="274" t="s">
        <v>386</v>
      </c>
      <c r="AU410" s="274" t="s">
        <v>91</v>
      </c>
      <c r="AY410" s="17" t="s">
        <v>217</v>
      </c>
      <c r="BE410" s="159">
        <f>IF(N410="základná",J410,0)</f>
        <v>0</v>
      </c>
      <c r="BF410" s="159">
        <f>IF(N410="znížená",J410,0)</f>
        <v>0</v>
      </c>
      <c r="BG410" s="159">
        <f>IF(N410="zákl. prenesená",J410,0)</f>
        <v>0</v>
      </c>
      <c r="BH410" s="159">
        <f>IF(N410="zníž. prenesená",J410,0)</f>
        <v>0</v>
      </c>
      <c r="BI410" s="159">
        <f>IF(N410="nulová",J410,0)</f>
        <v>0</v>
      </c>
      <c r="BJ410" s="17" t="s">
        <v>91</v>
      </c>
      <c r="BK410" s="159">
        <f>ROUND(I410*H410,2)</f>
        <v>0</v>
      </c>
      <c r="BL410" s="17" t="s">
        <v>257</v>
      </c>
      <c r="BM410" s="274" t="s">
        <v>760</v>
      </c>
    </row>
    <row r="411" s="2" customFormat="1" ht="24.15" customHeight="1">
      <c r="A411" s="40"/>
      <c r="B411" s="41"/>
      <c r="C411" s="262" t="s">
        <v>761</v>
      </c>
      <c r="D411" s="262" t="s">
        <v>220</v>
      </c>
      <c r="E411" s="263" t="s">
        <v>762</v>
      </c>
      <c r="F411" s="264" t="s">
        <v>763</v>
      </c>
      <c r="G411" s="265" t="s">
        <v>305</v>
      </c>
      <c r="H411" s="266">
        <v>2</v>
      </c>
      <c r="I411" s="267"/>
      <c r="J411" s="268">
        <f>ROUND(I411*H411,2)</f>
        <v>0</v>
      </c>
      <c r="K411" s="269"/>
      <c r="L411" s="43"/>
      <c r="M411" s="270" t="s">
        <v>1</v>
      </c>
      <c r="N411" s="271" t="s">
        <v>44</v>
      </c>
      <c r="O411" s="99"/>
      <c r="P411" s="272">
        <f>O411*H411</f>
        <v>0</v>
      </c>
      <c r="Q411" s="272">
        <v>0</v>
      </c>
      <c r="R411" s="272">
        <f>Q411*H411</f>
        <v>0</v>
      </c>
      <c r="S411" s="272">
        <v>0.001</v>
      </c>
      <c r="T411" s="273">
        <f>S411*H411</f>
        <v>0.002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74" t="s">
        <v>140</v>
      </c>
      <c r="AT411" s="274" t="s">
        <v>220</v>
      </c>
      <c r="AU411" s="274" t="s">
        <v>91</v>
      </c>
      <c r="AY411" s="17" t="s">
        <v>217</v>
      </c>
      <c r="BE411" s="159">
        <f>IF(N411="základná",J411,0)</f>
        <v>0</v>
      </c>
      <c r="BF411" s="159">
        <f>IF(N411="znížená",J411,0)</f>
        <v>0</v>
      </c>
      <c r="BG411" s="159">
        <f>IF(N411="zákl. prenesená",J411,0)</f>
        <v>0</v>
      </c>
      <c r="BH411" s="159">
        <f>IF(N411="zníž. prenesená",J411,0)</f>
        <v>0</v>
      </c>
      <c r="BI411" s="159">
        <f>IF(N411="nulová",J411,0)</f>
        <v>0</v>
      </c>
      <c r="BJ411" s="17" t="s">
        <v>91</v>
      </c>
      <c r="BK411" s="159">
        <f>ROUND(I411*H411,2)</f>
        <v>0</v>
      </c>
      <c r="BL411" s="17" t="s">
        <v>140</v>
      </c>
      <c r="BM411" s="274" t="s">
        <v>764</v>
      </c>
    </row>
    <row r="412" s="13" customFormat="1">
      <c r="A412" s="13"/>
      <c r="B412" s="275"/>
      <c r="C412" s="276"/>
      <c r="D412" s="277" t="s">
        <v>225</v>
      </c>
      <c r="E412" s="278" t="s">
        <v>1</v>
      </c>
      <c r="F412" s="279" t="s">
        <v>145</v>
      </c>
      <c r="G412" s="276"/>
      <c r="H412" s="280">
        <v>2</v>
      </c>
      <c r="I412" s="281"/>
      <c r="J412" s="276"/>
      <c r="K412" s="276"/>
      <c r="L412" s="282"/>
      <c r="M412" s="283"/>
      <c r="N412" s="284"/>
      <c r="O412" s="284"/>
      <c r="P412" s="284"/>
      <c r="Q412" s="284"/>
      <c r="R412" s="284"/>
      <c r="S412" s="284"/>
      <c r="T412" s="28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86" t="s">
        <v>225</v>
      </c>
      <c r="AU412" s="286" t="s">
        <v>91</v>
      </c>
      <c r="AV412" s="13" t="s">
        <v>91</v>
      </c>
      <c r="AW412" s="13" t="s">
        <v>33</v>
      </c>
      <c r="AX412" s="13" t="s">
        <v>85</v>
      </c>
      <c r="AY412" s="286" t="s">
        <v>217</v>
      </c>
    </row>
    <row r="413" s="2" customFormat="1" ht="24.15" customHeight="1">
      <c r="A413" s="40"/>
      <c r="B413" s="41"/>
      <c r="C413" s="262" t="s">
        <v>765</v>
      </c>
      <c r="D413" s="262" t="s">
        <v>220</v>
      </c>
      <c r="E413" s="263" t="s">
        <v>766</v>
      </c>
      <c r="F413" s="264" t="s">
        <v>767</v>
      </c>
      <c r="G413" s="265" t="s">
        <v>305</v>
      </c>
      <c r="H413" s="266">
        <v>2</v>
      </c>
      <c r="I413" s="267"/>
      <c r="J413" s="268">
        <f>ROUND(I413*H413,2)</f>
        <v>0</v>
      </c>
      <c r="K413" s="269"/>
      <c r="L413" s="43"/>
      <c r="M413" s="270" t="s">
        <v>1</v>
      </c>
      <c r="N413" s="271" t="s">
        <v>44</v>
      </c>
      <c r="O413" s="99"/>
      <c r="P413" s="272">
        <f>O413*H413</f>
        <v>0</v>
      </c>
      <c r="Q413" s="272">
        <v>0.00025000000000000001</v>
      </c>
      <c r="R413" s="272">
        <f>Q413*H413</f>
        <v>0.00050000000000000001</v>
      </c>
      <c r="S413" s="272">
        <v>0</v>
      </c>
      <c r="T413" s="273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74" t="s">
        <v>257</v>
      </c>
      <c r="AT413" s="274" t="s">
        <v>220</v>
      </c>
      <c r="AU413" s="274" t="s">
        <v>91</v>
      </c>
      <c r="AY413" s="17" t="s">
        <v>217</v>
      </c>
      <c r="BE413" s="159">
        <f>IF(N413="základná",J413,0)</f>
        <v>0</v>
      </c>
      <c r="BF413" s="159">
        <f>IF(N413="znížená",J413,0)</f>
        <v>0</v>
      </c>
      <c r="BG413" s="159">
        <f>IF(N413="zákl. prenesená",J413,0)</f>
        <v>0</v>
      </c>
      <c r="BH413" s="159">
        <f>IF(N413="zníž. prenesená",J413,0)</f>
        <v>0</v>
      </c>
      <c r="BI413" s="159">
        <f>IF(N413="nulová",J413,0)</f>
        <v>0</v>
      </c>
      <c r="BJ413" s="17" t="s">
        <v>91</v>
      </c>
      <c r="BK413" s="159">
        <f>ROUND(I413*H413,2)</f>
        <v>0</v>
      </c>
      <c r="BL413" s="17" t="s">
        <v>257</v>
      </c>
      <c r="BM413" s="274" t="s">
        <v>768</v>
      </c>
    </row>
    <row r="414" s="2" customFormat="1" ht="24.15" customHeight="1">
      <c r="A414" s="40"/>
      <c r="B414" s="41"/>
      <c r="C414" s="309" t="s">
        <v>769</v>
      </c>
      <c r="D414" s="309" t="s">
        <v>386</v>
      </c>
      <c r="E414" s="310" t="s">
        <v>770</v>
      </c>
      <c r="F414" s="311" t="s">
        <v>771</v>
      </c>
      <c r="G414" s="312" t="s">
        <v>231</v>
      </c>
      <c r="H414" s="313">
        <v>2</v>
      </c>
      <c r="I414" s="314"/>
      <c r="J414" s="315">
        <f>ROUND(I414*H414,2)</f>
        <v>0</v>
      </c>
      <c r="K414" s="316"/>
      <c r="L414" s="317"/>
      <c r="M414" s="318" t="s">
        <v>1</v>
      </c>
      <c r="N414" s="319" t="s">
        <v>44</v>
      </c>
      <c r="O414" s="99"/>
      <c r="P414" s="272">
        <f>O414*H414</f>
        <v>0</v>
      </c>
      <c r="Q414" s="272">
        <v>0.00114</v>
      </c>
      <c r="R414" s="272">
        <f>Q414*H414</f>
        <v>0.0022799999999999999</v>
      </c>
      <c r="S414" s="272">
        <v>0</v>
      </c>
      <c r="T414" s="273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74" t="s">
        <v>381</v>
      </c>
      <c r="AT414" s="274" t="s">
        <v>386</v>
      </c>
      <c r="AU414" s="274" t="s">
        <v>91</v>
      </c>
      <c r="AY414" s="17" t="s">
        <v>217</v>
      </c>
      <c r="BE414" s="159">
        <f>IF(N414="základná",J414,0)</f>
        <v>0</v>
      </c>
      <c r="BF414" s="159">
        <f>IF(N414="znížená",J414,0)</f>
        <v>0</v>
      </c>
      <c r="BG414" s="159">
        <f>IF(N414="zákl. prenesená",J414,0)</f>
        <v>0</v>
      </c>
      <c r="BH414" s="159">
        <f>IF(N414="zníž. prenesená",J414,0)</f>
        <v>0</v>
      </c>
      <c r="BI414" s="159">
        <f>IF(N414="nulová",J414,0)</f>
        <v>0</v>
      </c>
      <c r="BJ414" s="17" t="s">
        <v>91</v>
      </c>
      <c r="BK414" s="159">
        <f>ROUND(I414*H414,2)</f>
        <v>0</v>
      </c>
      <c r="BL414" s="17" t="s">
        <v>257</v>
      </c>
      <c r="BM414" s="274" t="s">
        <v>772</v>
      </c>
    </row>
    <row r="415" s="2" customFormat="1" ht="16.5" customHeight="1">
      <c r="A415" s="40"/>
      <c r="B415" s="41"/>
      <c r="C415" s="262" t="s">
        <v>773</v>
      </c>
      <c r="D415" s="262" t="s">
        <v>220</v>
      </c>
      <c r="E415" s="263" t="s">
        <v>774</v>
      </c>
      <c r="F415" s="264" t="s">
        <v>775</v>
      </c>
      <c r="G415" s="265" t="s">
        <v>305</v>
      </c>
      <c r="H415" s="266">
        <v>2</v>
      </c>
      <c r="I415" s="267"/>
      <c r="J415" s="268">
        <f>ROUND(I415*H415,2)</f>
        <v>0</v>
      </c>
      <c r="K415" s="269"/>
      <c r="L415" s="43"/>
      <c r="M415" s="270" t="s">
        <v>1</v>
      </c>
      <c r="N415" s="271" t="s">
        <v>44</v>
      </c>
      <c r="O415" s="99"/>
      <c r="P415" s="272">
        <f>O415*H415</f>
        <v>0</v>
      </c>
      <c r="Q415" s="272">
        <v>3.0000000000000001E-05</v>
      </c>
      <c r="R415" s="272">
        <f>Q415*H415</f>
        <v>6.0000000000000002E-05</v>
      </c>
      <c r="S415" s="272">
        <v>0</v>
      </c>
      <c r="T415" s="273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74" t="s">
        <v>257</v>
      </c>
      <c r="AT415" s="274" t="s">
        <v>220</v>
      </c>
      <c r="AU415" s="274" t="s">
        <v>91</v>
      </c>
      <c r="AY415" s="17" t="s">
        <v>217</v>
      </c>
      <c r="BE415" s="159">
        <f>IF(N415="základná",J415,0)</f>
        <v>0</v>
      </c>
      <c r="BF415" s="159">
        <f>IF(N415="znížená",J415,0)</f>
        <v>0</v>
      </c>
      <c r="BG415" s="159">
        <f>IF(N415="zákl. prenesená",J415,0)</f>
        <v>0</v>
      </c>
      <c r="BH415" s="159">
        <f>IF(N415="zníž. prenesená",J415,0)</f>
        <v>0</v>
      </c>
      <c r="BI415" s="159">
        <f>IF(N415="nulová",J415,0)</f>
        <v>0</v>
      </c>
      <c r="BJ415" s="17" t="s">
        <v>91</v>
      </c>
      <c r="BK415" s="159">
        <f>ROUND(I415*H415,2)</f>
        <v>0</v>
      </c>
      <c r="BL415" s="17" t="s">
        <v>257</v>
      </c>
      <c r="BM415" s="274" t="s">
        <v>776</v>
      </c>
    </row>
    <row r="416" s="13" customFormat="1">
      <c r="A416" s="13"/>
      <c r="B416" s="275"/>
      <c r="C416" s="276"/>
      <c r="D416" s="277" t="s">
        <v>225</v>
      </c>
      <c r="E416" s="278" t="s">
        <v>1</v>
      </c>
      <c r="F416" s="279" t="s">
        <v>145</v>
      </c>
      <c r="G416" s="276"/>
      <c r="H416" s="280">
        <v>2</v>
      </c>
      <c r="I416" s="281"/>
      <c r="J416" s="276"/>
      <c r="K416" s="276"/>
      <c r="L416" s="282"/>
      <c r="M416" s="283"/>
      <c r="N416" s="284"/>
      <c r="O416" s="284"/>
      <c r="P416" s="284"/>
      <c r="Q416" s="284"/>
      <c r="R416" s="284"/>
      <c r="S416" s="284"/>
      <c r="T416" s="28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86" t="s">
        <v>225</v>
      </c>
      <c r="AU416" s="286" t="s">
        <v>91</v>
      </c>
      <c r="AV416" s="13" t="s">
        <v>91</v>
      </c>
      <c r="AW416" s="13" t="s">
        <v>33</v>
      </c>
      <c r="AX416" s="13" t="s">
        <v>85</v>
      </c>
      <c r="AY416" s="286" t="s">
        <v>217</v>
      </c>
    </row>
    <row r="417" s="2" customFormat="1" ht="16.5" customHeight="1">
      <c r="A417" s="40"/>
      <c r="B417" s="41"/>
      <c r="C417" s="309" t="s">
        <v>777</v>
      </c>
      <c r="D417" s="309" t="s">
        <v>386</v>
      </c>
      <c r="E417" s="310" t="s">
        <v>778</v>
      </c>
      <c r="F417" s="311" t="s">
        <v>779</v>
      </c>
      <c r="G417" s="312" t="s">
        <v>305</v>
      </c>
      <c r="H417" s="313">
        <v>2</v>
      </c>
      <c r="I417" s="314"/>
      <c r="J417" s="315">
        <f>ROUND(I417*H417,2)</f>
        <v>0</v>
      </c>
      <c r="K417" s="316"/>
      <c r="L417" s="317"/>
      <c r="M417" s="318" t="s">
        <v>1</v>
      </c>
      <c r="N417" s="319" t="s">
        <v>44</v>
      </c>
      <c r="O417" s="99"/>
      <c r="P417" s="272">
        <f>O417*H417</f>
        <v>0</v>
      </c>
      <c r="Q417" s="272">
        <v>0.00062</v>
      </c>
      <c r="R417" s="272">
        <f>Q417*H417</f>
        <v>0.00124</v>
      </c>
      <c r="S417" s="272">
        <v>0</v>
      </c>
      <c r="T417" s="273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74" t="s">
        <v>381</v>
      </c>
      <c r="AT417" s="274" t="s">
        <v>386</v>
      </c>
      <c r="AU417" s="274" t="s">
        <v>91</v>
      </c>
      <c r="AY417" s="17" t="s">
        <v>217</v>
      </c>
      <c r="BE417" s="159">
        <f>IF(N417="základná",J417,0)</f>
        <v>0</v>
      </c>
      <c r="BF417" s="159">
        <f>IF(N417="znížená",J417,0)</f>
        <v>0</v>
      </c>
      <c r="BG417" s="159">
        <f>IF(N417="zákl. prenesená",J417,0)</f>
        <v>0</v>
      </c>
      <c r="BH417" s="159">
        <f>IF(N417="zníž. prenesená",J417,0)</f>
        <v>0</v>
      </c>
      <c r="BI417" s="159">
        <f>IF(N417="nulová",J417,0)</f>
        <v>0</v>
      </c>
      <c r="BJ417" s="17" t="s">
        <v>91</v>
      </c>
      <c r="BK417" s="159">
        <f>ROUND(I417*H417,2)</f>
        <v>0</v>
      </c>
      <c r="BL417" s="17" t="s">
        <v>257</v>
      </c>
      <c r="BM417" s="274" t="s">
        <v>780</v>
      </c>
    </row>
    <row r="418" s="2" customFormat="1" ht="24.15" customHeight="1">
      <c r="A418" s="40"/>
      <c r="B418" s="41"/>
      <c r="C418" s="262" t="s">
        <v>781</v>
      </c>
      <c r="D418" s="262" t="s">
        <v>220</v>
      </c>
      <c r="E418" s="263" t="s">
        <v>782</v>
      </c>
      <c r="F418" s="264" t="s">
        <v>783</v>
      </c>
      <c r="G418" s="265" t="s">
        <v>406</v>
      </c>
      <c r="H418" s="266"/>
      <c r="I418" s="267"/>
      <c r="J418" s="268">
        <f>ROUND(I418*H418,2)</f>
        <v>0</v>
      </c>
      <c r="K418" s="269"/>
      <c r="L418" s="43"/>
      <c r="M418" s="270" t="s">
        <v>1</v>
      </c>
      <c r="N418" s="271" t="s">
        <v>44</v>
      </c>
      <c r="O418" s="99"/>
      <c r="P418" s="272">
        <f>O418*H418</f>
        <v>0</v>
      </c>
      <c r="Q418" s="272">
        <v>0</v>
      </c>
      <c r="R418" s="272">
        <f>Q418*H418</f>
        <v>0</v>
      </c>
      <c r="S418" s="272">
        <v>0</v>
      </c>
      <c r="T418" s="273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74" t="s">
        <v>257</v>
      </c>
      <c r="AT418" s="274" t="s">
        <v>220</v>
      </c>
      <c r="AU418" s="274" t="s">
        <v>91</v>
      </c>
      <c r="AY418" s="17" t="s">
        <v>217</v>
      </c>
      <c r="BE418" s="159">
        <f>IF(N418="základná",J418,0)</f>
        <v>0</v>
      </c>
      <c r="BF418" s="159">
        <f>IF(N418="znížená",J418,0)</f>
        <v>0</v>
      </c>
      <c r="BG418" s="159">
        <f>IF(N418="zákl. prenesená",J418,0)</f>
        <v>0</v>
      </c>
      <c r="BH418" s="159">
        <f>IF(N418="zníž. prenesená",J418,0)</f>
        <v>0</v>
      </c>
      <c r="BI418" s="159">
        <f>IF(N418="nulová",J418,0)</f>
        <v>0</v>
      </c>
      <c r="BJ418" s="17" t="s">
        <v>91</v>
      </c>
      <c r="BK418" s="159">
        <f>ROUND(I418*H418,2)</f>
        <v>0</v>
      </c>
      <c r="BL418" s="17" t="s">
        <v>257</v>
      </c>
      <c r="BM418" s="274" t="s">
        <v>784</v>
      </c>
    </row>
    <row r="419" s="12" customFormat="1" ht="22.8" customHeight="1">
      <c r="A419" s="12"/>
      <c r="B419" s="247"/>
      <c r="C419" s="248"/>
      <c r="D419" s="249" t="s">
        <v>77</v>
      </c>
      <c r="E419" s="260" t="s">
        <v>785</v>
      </c>
      <c r="F419" s="260" t="s">
        <v>786</v>
      </c>
      <c r="G419" s="248"/>
      <c r="H419" s="248"/>
      <c r="I419" s="251"/>
      <c r="J419" s="261">
        <f>BK419</f>
        <v>0</v>
      </c>
      <c r="K419" s="248"/>
      <c r="L419" s="252"/>
      <c r="M419" s="253"/>
      <c r="N419" s="254"/>
      <c r="O419" s="254"/>
      <c r="P419" s="255">
        <f>SUM(P420:P432)</f>
        <v>0</v>
      </c>
      <c r="Q419" s="254"/>
      <c r="R419" s="255">
        <f>SUM(R420:R432)</f>
        <v>0.0083999999999999995</v>
      </c>
      <c r="S419" s="254"/>
      <c r="T419" s="256">
        <f>SUM(T420:T432)</f>
        <v>0.0124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57" t="s">
        <v>91</v>
      </c>
      <c r="AT419" s="258" t="s">
        <v>77</v>
      </c>
      <c r="AU419" s="258" t="s">
        <v>85</v>
      </c>
      <c r="AY419" s="257" t="s">
        <v>217</v>
      </c>
      <c r="BK419" s="259">
        <f>SUM(BK420:BK432)</f>
        <v>0</v>
      </c>
    </row>
    <row r="420" s="2" customFormat="1" ht="24.15" customHeight="1">
      <c r="A420" s="40"/>
      <c r="B420" s="41"/>
      <c r="C420" s="262" t="s">
        <v>787</v>
      </c>
      <c r="D420" s="262" t="s">
        <v>220</v>
      </c>
      <c r="E420" s="263" t="s">
        <v>788</v>
      </c>
      <c r="F420" s="264" t="s">
        <v>789</v>
      </c>
      <c r="G420" s="265" t="s">
        <v>305</v>
      </c>
      <c r="H420" s="266">
        <v>2</v>
      </c>
      <c r="I420" s="267"/>
      <c r="J420" s="268">
        <f>ROUND(I420*H420,2)</f>
        <v>0</v>
      </c>
      <c r="K420" s="269"/>
      <c r="L420" s="43"/>
      <c r="M420" s="270" t="s">
        <v>1</v>
      </c>
      <c r="N420" s="271" t="s">
        <v>44</v>
      </c>
      <c r="O420" s="99"/>
      <c r="P420" s="272">
        <f>O420*H420</f>
        <v>0</v>
      </c>
      <c r="Q420" s="272">
        <v>0</v>
      </c>
      <c r="R420" s="272">
        <f>Q420*H420</f>
        <v>0</v>
      </c>
      <c r="S420" s="272">
        <v>0</v>
      </c>
      <c r="T420" s="273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74" t="s">
        <v>257</v>
      </c>
      <c r="AT420" s="274" t="s">
        <v>220</v>
      </c>
      <c r="AU420" s="274" t="s">
        <v>91</v>
      </c>
      <c r="AY420" s="17" t="s">
        <v>217</v>
      </c>
      <c r="BE420" s="159">
        <f>IF(N420="základná",J420,0)</f>
        <v>0</v>
      </c>
      <c r="BF420" s="159">
        <f>IF(N420="znížená",J420,0)</f>
        <v>0</v>
      </c>
      <c r="BG420" s="159">
        <f>IF(N420="zákl. prenesená",J420,0)</f>
        <v>0</v>
      </c>
      <c r="BH420" s="159">
        <f>IF(N420="zníž. prenesená",J420,0)</f>
        <v>0</v>
      </c>
      <c r="BI420" s="159">
        <f>IF(N420="nulová",J420,0)</f>
        <v>0</v>
      </c>
      <c r="BJ420" s="17" t="s">
        <v>91</v>
      </c>
      <c r="BK420" s="159">
        <f>ROUND(I420*H420,2)</f>
        <v>0</v>
      </c>
      <c r="BL420" s="17" t="s">
        <v>257</v>
      </c>
      <c r="BM420" s="274" t="s">
        <v>790</v>
      </c>
    </row>
    <row r="421" s="13" customFormat="1">
      <c r="A421" s="13"/>
      <c r="B421" s="275"/>
      <c r="C421" s="276"/>
      <c r="D421" s="277" t="s">
        <v>225</v>
      </c>
      <c r="E421" s="278" t="s">
        <v>1</v>
      </c>
      <c r="F421" s="279" t="s">
        <v>159</v>
      </c>
      <c r="G421" s="276"/>
      <c r="H421" s="280">
        <v>2</v>
      </c>
      <c r="I421" s="281"/>
      <c r="J421" s="276"/>
      <c r="K421" s="276"/>
      <c r="L421" s="282"/>
      <c r="M421" s="283"/>
      <c r="N421" s="284"/>
      <c r="O421" s="284"/>
      <c r="P421" s="284"/>
      <c r="Q421" s="284"/>
      <c r="R421" s="284"/>
      <c r="S421" s="284"/>
      <c r="T421" s="28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86" t="s">
        <v>225</v>
      </c>
      <c r="AU421" s="286" t="s">
        <v>91</v>
      </c>
      <c r="AV421" s="13" t="s">
        <v>91</v>
      </c>
      <c r="AW421" s="13" t="s">
        <v>33</v>
      </c>
      <c r="AX421" s="13" t="s">
        <v>85</v>
      </c>
      <c r="AY421" s="286" t="s">
        <v>217</v>
      </c>
    </row>
    <row r="422" s="2" customFormat="1" ht="16.5" customHeight="1">
      <c r="A422" s="40"/>
      <c r="B422" s="41"/>
      <c r="C422" s="309" t="s">
        <v>791</v>
      </c>
      <c r="D422" s="309" t="s">
        <v>386</v>
      </c>
      <c r="E422" s="310" t="s">
        <v>792</v>
      </c>
      <c r="F422" s="311" t="s">
        <v>793</v>
      </c>
      <c r="G422" s="312" t="s">
        <v>305</v>
      </c>
      <c r="H422" s="313">
        <v>2</v>
      </c>
      <c r="I422" s="314"/>
      <c r="J422" s="315">
        <f>ROUND(I422*H422,2)</f>
        <v>0</v>
      </c>
      <c r="K422" s="316"/>
      <c r="L422" s="317"/>
      <c r="M422" s="318" t="s">
        <v>1</v>
      </c>
      <c r="N422" s="319" t="s">
        <v>44</v>
      </c>
      <c r="O422" s="99"/>
      <c r="P422" s="272">
        <f>O422*H422</f>
        <v>0</v>
      </c>
      <c r="Q422" s="272">
        <v>0.0028</v>
      </c>
      <c r="R422" s="272">
        <f>Q422*H422</f>
        <v>0.0055999999999999999</v>
      </c>
      <c r="S422" s="272">
        <v>0</v>
      </c>
      <c r="T422" s="273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74" t="s">
        <v>381</v>
      </c>
      <c r="AT422" s="274" t="s">
        <v>386</v>
      </c>
      <c r="AU422" s="274" t="s">
        <v>91</v>
      </c>
      <c r="AY422" s="17" t="s">
        <v>217</v>
      </c>
      <c r="BE422" s="159">
        <f>IF(N422="základná",J422,0)</f>
        <v>0</v>
      </c>
      <c r="BF422" s="159">
        <f>IF(N422="znížená",J422,0)</f>
        <v>0</v>
      </c>
      <c r="BG422" s="159">
        <f>IF(N422="zákl. prenesená",J422,0)</f>
        <v>0</v>
      </c>
      <c r="BH422" s="159">
        <f>IF(N422="zníž. prenesená",J422,0)</f>
        <v>0</v>
      </c>
      <c r="BI422" s="159">
        <f>IF(N422="nulová",J422,0)</f>
        <v>0</v>
      </c>
      <c r="BJ422" s="17" t="s">
        <v>91</v>
      </c>
      <c r="BK422" s="159">
        <f>ROUND(I422*H422,2)</f>
        <v>0</v>
      </c>
      <c r="BL422" s="17" t="s">
        <v>257</v>
      </c>
      <c r="BM422" s="274" t="s">
        <v>794</v>
      </c>
    </row>
    <row r="423" s="2" customFormat="1" ht="16.5" customHeight="1">
      <c r="A423" s="40"/>
      <c r="B423" s="41"/>
      <c r="C423" s="262" t="s">
        <v>795</v>
      </c>
      <c r="D423" s="262" t="s">
        <v>220</v>
      </c>
      <c r="E423" s="263" t="s">
        <v>796</v>
      </c>
      <c r="F423" s="264" t="s">
        <v>797</v>
      </c>
      <c r="G423" s="265" t="s">
        <v>305</v>
      </c>
      <c r="H423" s="266">
        <v>1</v>
      </c>
      <c r="I423" s="267"/>
      <c r="J423" s="268">
        <f>ROUND(I423*H423,2)</f>
        <v>0</v>
      </c>
      <c r="K423" s="269"/>
      <c r="L423" s="43"/>
      <c r="M423" s="270" t="s">
        <v>1</v>
      </c>
      <c r="N423" s="271" t="s">
        <v>44</v>
      </c>
      <c r="O423" s="99"/>
      <c r="P423" s="272">
        <f>O423*H423</f>
        <v>0</v>
      </c>
      <c r="Q423" s="272">
        <v>0</v>
      </c>
      <c r="R423" s="272">
        <f>Q423*H423</f>
        <v>0</v>
      </c>
      <c r="S423" s="272">
        <v>0</v>
      </c>
      <c r="T423" s="273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74" t="s">
        <v>257</v>
      </c>
      <c r="AT423" s="274" t="s">
        <v>220</v>
      </c>
      <c r="AU423" s="274" t="s">
        <v>91</v>
      </c>
      <c r="AY423" s="17" t="s">
        <v>217</v>
      </c>
      <c r="BE423" s="159">
        <f>IF(N423="základná",J423,0)</f>
        <v>0</v>
      </c>
      <c r="BF423" s="159">
        <f>IF(N423="znížená",J423,0)</f>
        <v>0</v>
      </c>
      <c r="BG423" s="159">
        <f>IF(N423="zákl. prenesená",J423,0)</f>
        <v>0</v>
      </c>
      <c r="BH423" s="159">
        <f>IF(N423="zníž. prenesená",J423,0)</f>
        <v>0</v>
      </c>
      <c r="BI423" s="159">
        <f>IF(N423="nulová",J423,0)</f>
        <v>0</v>
      </c>
      <c r="BJ423" s="17" t="s">
        <v>91</v>
      </c>
      <c r="BK423" s="159">
        <f>ROUND(I423*H423,2)</f>
        <v>0</v>
      </c>
      <c r="BL423" s="17" t="s">
        <v>257</v>
      </c>
      <c r="BM423" s="274" t="s">
        <v>798</v>
      </c>
    </row>
    <row r="424" s="13" customFormat="1">
      <c r="A424" s="13"/>
      <c r="B424" s="275"/>
      <c r="C424" s="276"/>
      <c r="D424" s="277" t="s">
        <v>225</v>
      </c>
      <c r="E424" s="278" t="s">
        <v>1</v>
      </c>
      <c r="F424" s="279" t="s">
        <v>144</v>
      </c>
      <c r="G424" s="276"/>
      <c r="H424" s="280">
        <v>1</v>
      </c>
      <c r="I424" s="281"/>
      <c r="J424" s="276"/>
      <c r="K424" s="276"/>
      <c r="L424" s="282"/>
      <c r="M424" s="283"/>
      <c r="N424" s="284"/>
      <c r="O424" s="284"/>
      <c r="P424" s="284"/>
      <c r="Q424" s="284"/>
      <c r="R424" s="284"/>
      <c r="S424" s="284"/>
      <c r="T424" s="28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86" t="s">
        <v>225</v>
      </c>
      <c r="AU424" s="286" t="s">
        <v>91</v>
      </c>
      <c r="AV424" s="13" t="s">
        <v>91</v>
      </c>
      <c r="AW424" s="13" t="s">
        <v>33</v>
      </c>
      <c r="AX424" s="13" t="s">
        <v>85</v>
      </c>
      <c r="AY424" s="286" t="s">
        <v>217</v>
      </c>
    </row>
    <row r="425" s="2" customFormat="1" ht="16.5" customHeight="1">
      <c r="A425" s="40"/>
      <c r="B425" s="41"/>
      <c r="C425" s="309" t="s">
        <v>799</v>
      </c>
      <c r="D425" s="309" t="s">
        <v>386</v>
      </c>
      <c r="E425" s="310" t="s">
        <v>800</v>
      </c>
      <c r="F425" s="311" t="s">
        <v>801</v>
      </c>
      <c r="G425" s="312" t="s">
        <v>305</v>
      </c>
      <c r="H425" s="313">
        <v>1</v>
      </c>
      <c r="I425" s="314"/>
      <c r="J425" s="315">
        <f>ROUND(I425*H425,2)</f>
        <v>0</v>
      </c>
      <c r="K425" s="316"/>
      <c r="L425" s="317"/>
      <c r="M425" s="318" t="s">
        <v>1</v>
      </c>
      <c r="N425" s="319" t="s">
        <v>44</v>
      </c>
      <c r="O425" s="99"/>
      <c r="P425" s="272">
        <f>O425*H425</f>
        <v>0</v>
      </c>
      <c r="Q425" s="272">
        <v>0.0028</v>
      </c>
      <c r="R425" s="272">
        <f>Q425*H425</f>
        <v>0.0028</v>
      </c>
      <c r="S425" s="272">
        <v>0</v>
      </c>
      <c r="T425" s="273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74" t="s">
        <v>381</v>
      </c>
      <c r="AT425" s="274" t="s">
        <v>386</v>
      </c>
      <c r="AU425" s="274" t="s">
        <v>91</v>
      </c>
      <c r="AY425" s="17" t="s">
        <v>217</v>
      </c>
      <c r="BE425" s="159">
        <f>IF(N425="základná",J425,0)</f>
        <v>0</v>
      </c>
      <c r="BF425" s="159">
        <f>IF(N425="znížená",J425,0)</f>
        <v>0</v>
      </c>
      <c r="BG425" s="159">
        <f>IF(N425="zákl. prenesená",J425,0)</f>
        <v>0</v>
      </c>
      <c r="BH425" s="159">
        <f>IF(N425="zníž. prenesená",J425,0)</f>
        <v>0</v>
      </c>
      <c r="BI425" s="159">
        <f>IF(N425="nulová",J425,0)</f>
        <v>0</v>
      </c>
      <c r="BJ425" s="17" t="s">
        <v>91</v>
      </c>
      <c r="BK425" s="159">
        <f>ROUND(I425*H425,2)</f>
        <v>0</v>
      </c>
      <c r="BL425" s="17" t="s">
        <v>257</v>
      </c>
      <c r="BM425" s="274" t="s">
        <v>802</v>
      </c>
    </row>
    <row r="426" s="2" customFormat="1" ht="16.5" customHeight="1">
      <c r="A426" s="40"/>
      <c r="B426" s="41"/>
      <c r="C426" s="262" t="s">
        <v>803</v>
      </c>
      <c r="D426" s="262" t="s">
        <v>220</v>
      </c>
      <c r="E426" s="263" t="s">
        <v>804</v>
      </c>
      <c r="F426" s="264" t="s">
        <v>805</v>
      </c>
      <c r="G426" s="265" t="s">
        <v>305</v>
      </c>
      <c r="H426" s="266">
        <v>1</v>
      </c>
      <c r="I426" s="267"/>
      <c r="J426" s="268">
        <f>ROUND(I426*H426,2)</f>
        <v>0</v>
      </c>
      <c r="K426" s="269"/>
      <c r="L426" s="43"/>
      <c r="M426" s="270" t="s">
        <v>1</v>
      </c>
      <c r="N426" s="271" t="s">
        <v>44</v>
      </c>
      <c r="O426" s="99"/>
      <c r="P426" s="272">
        <f>O426*H426</f>
        <v>0</v>
      </c>
      <c r="Q426" s="272">
        <v>0</v>
      </c>
      <c r="R426" s="272">
        <f>Q426*H426</f>
        <v>0</v>
      </c>
      <c r="S426" s="272">
        <v>0.0028</v>
      </c>
      <c r="T426" s="273">
        <f>S426*H426</f>
        <v>0.0028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74" t="s">
        <v>257</v>
      </c>
      <c r="AT426" s="274" t="s">
        <v>220</v>
      </c>
      <c r="AU426" s="274" t="s">
        <v>91</v>
      </c>
      <c r="AY426" s="17" t="s">
        <v>217</v>
      </c>
      <c r="BE426" s="159">
        <f>IF(N426="základná",J426,0)</f>
        <v>0</v>
      </c>
      <c r="BF426" s="159">
        <f>IF(N426="znížená",J426,0)</f>
        <v>0</v>
      </c>
      <c r="BG426" s="159">
        <f>IF(N426="zákl. prenesená",J426,0)</f>
        <v>0</v>
      </c>
      <c r="BH426" s="159">
        <f>IF(N426="zníž. prenesená",J426,0)</f>
        <v>0</v>
      </c>
      <c r="BI426" s="159">
        <f>IF(N426="nulová",J426,0)</f>
        <v>0</v>
      </c>
      <c r="BJ426" s="17" t="s">
        <v>91</v>
      </c>
      <c r="BK426" s="159">
        <f>ROUND(I426*H426,2)</f>
        <v>0</v>
      </c>
      <c r="BL426" s="17" t="s">
        <v>257</v>
      </c>
      <c r="BM426" s="274" t="s">
        <v>806</v>
      </c>
    </row>
    <row r="427" s="13" customFormat="1">
      <c r="A427" s="13"/>
      <c r="B427" s="275"/>
      <c r="C427" s="276"/>
      <c r="D427" s="277" t="s">
        <v>225</v>
      </c>
      <c r="E427" s="278" t="s">
        <v>1</v>
      </c>
      <c r="F427" s="279" t="s">
        <v>144</v>
      </c>
      <c r="G427" s="276"/>
      <c r="H427" s="280">
        <v>1</v>
      </c>
      <c r="I427" s="281"/>
      <c r="J427" s="276"/>
      <c r="K427" s="276"/>
      <c r="L427" s="282"/>
      <c r="M427" s="283"/>
      <c r="N427" s="284"/>
      <c r="O427" s="284"/>
      <c r="P427" s="284"/>
      <c r="Q427" s="284"/>
      <c r="R427" s="284"/>
      <c r="S427" s="284"/>
      <c r="T427" s="28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86" t="s">
        <v>225</v>
      </c>
      <c r="AU427" s="286" t="s">
        <v>91</v>
      </c>
      <c r="AV427" s="13" t="s">
        <v>91</v>
      </c>
      <c r="AW427" s="13" t="s">
        <v>33</v>
      </c>
      <c r="AX427" s="13" t="s">
        <v>78</v>
      </c>
      <c r="AY427" s="286" t="s">
        <v>217</v>
      </c>
    </row>
    <row r="428" s="14" customFormat="1">
      <c r="A428" s="14"/>
      <c r="B428" s="287"/>
      <c r="C428" s="288"/>
      <c r="D428" s="277" t="s">
        <v>225</v>
      </c>
      <c r="E428" s="289" t="s">
        <v>1</v>
      </c>
      <c r="F428" s="290" t="s">
        <v>228</v>
      </c>
      <c r="G428" s="288"/>
      <c r="H428" s="291">
        <v>1</v>
      </c>
      <c r="I428" s="292"/>
      <c r="J428" s="288"/>
      <c r="K428" s="288"/>
      <c r="L428" s="293"/>
      <c r="M428" s="294"/>
      <c r="N428" s="295"/>
      <c r="O428" s="295"/>
      <c r="P428" s="295"/>
      <c r="Q428" s="295"/>
      <c r="R428" s="295"/>
      <c r="S428" s="295"/>
      <c r="T428" s="29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97" t="s">
        <v>225</v>
      </c>
      <c r="AU428" s="297" t="s">
        <v>91</v>
      </c>
      <c r="AV428" s="14" t="s">
        <v>140</v>
      </c>
      <c r="AW428" s="14" t="s">
        <v>33</v>
      </c>
      <c r="AX428" s="14" t="s">
        <v>85</v>
      </c>
      <c r="AY428" s="297" t="s">
        <v>217</v>
      </c>
    </row>
    <row r="429" s="2" customFormat="1" ht="24.15" customHeight="1">
      <c r="A429" s="40"/>
      <c r="B429" s="41"/>
      <c r="C429" s="262" t="s">
        <v>807</v>
      </c>
      <c r="D429" s="262" t="s">
        <v>220</v>
      </c>
      <c r="E429" s="263" t="s">
        <v>808</v>
      </c>
      <c r="F429" s="264" t="s">
        <v>809</v>
      </c>
      <c r="G429" s="265" t="s">
        <v>305</v>
      </c>
      <c r="H429" s="266">
        <v>2</v>
      </c>
      <c r="I429" s="267"/>
      <c r="J429" s="268">
        <f>ROUND(I429*H429,2)</f>
        <v>0</v>
      </c>
      <c r="K429" s="269"/>
      <c r="L429" s="43"/>
      <c r="M429" s="270" t="s">
        <v>1</v>
      </c>
      <c r="N429" s="271" t="s">
        <v>44</v>
      </c>
      <c r="O429" s="99"/>
      <c r="P429" s="272">
        <f>O429*H429</f>
        <v>0</v>
      </c>
      <c r="Q429" s="272">
        <v>0</v>
      </c>
      <c r="R429" s="272">
        <f>Q429*H429</f>
        <v>0</v>
      </c>
      <c r="S429" s="272">
        <v>0.0047999999999999996</v>
      </c>
      <c r="T429" s="273">
        <f>S429*H429</f>
        <v>0.0095999999999999992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74" t="s">
        <v>257</v>
      </c>
      <c r="AT429" s="274" t="s">
        <v>220</v>
      </c>
      <c r="AU429" s="274" t="s">
        <v>91</v>
      </c>
      <c r="AY429" s="17" t="s">
        <v>217</v>
      </c>
      <c r="BE429" s="159">
        <f>IF(N429="základná",J429,0)</f>
        <v>0</v>
      </c>
      <c r="BF429" s="159">
        <f>IF(N429="znížená",J429,0)</f>
        <v>0</v>
      </c>
      <c r="BG429" s="159">
        <f>IF(N429="zákl. prenesená",J429,0)</f>
        <v>0</v>
      </c>
      <c r="BH429" s="159">
        <f>IF(N429="zníž. prenesená",J429,0)</f>
        <v>0</v>
      </c>
      <c r="BI429" s="159">
        <f>IF(N429="nulová",J429,0)</f>
        <v>0</v>
      </c>
      <c r="BJ429" s="17" t="s">
        <v>91</v>
      </c>
      <c r="BK429" s="159">
        <f>ROUND(I429*H429,2)</f>
        <v>0</v>
      </c>
      <c r="BL429" s="17" t="s">
        <v>257</v>
      </c>
      <c r="BM429" s="274" t="s">
        <v>810</v>
      </c>
    </row>
    <row r="430" s="13" customFormat="1">
      <c r="A430" s="13"/>
      <c r="B430" s="275"/>
      <c r="C430" s="276"/>
      <c r="D430" s="277" t="s">
        <v>225</v>
      </c>
      <c r="E430" s="278" t="s">
        <v>1</v>
      </c>
      <c r="F430" s="279" t="s">
        <v>91</v>
      </c>
      <c r="G430" s="276"/>
      <c r="H430" s="280">
        <v>2</v>
      </c>
      <c r="I430" s="281"/>
      <c r="J430" s="276"/>
      <c r="K430" s="276"/>
      <c r="L430" s="282"/>
      <c r="M430" s="283"/>
      <c r="N430" s="284"/>
      <c r="O430" s="284"/>
      <c r="P430" s="284"/>
      <c r="Q430" s="284"/>
      <c r="R430" s="284"/>
      <c r="S430" s="284"/>
      <c r="T430" s="28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86" t="s">
        <v>225</v>
      </c>
      <c r="AU430" s="286" t="s">
        <v>91</v>
      </c>
      <c r="AV430" s="13" t="s">
        <v>91</v>
      </c>
      <c r="AW430" s="13" t="s">
        <v>33</v>
      </c>
      <c r="AX430" s="13" t="s">
        <v>78</v>
      </c>
      <c r="AY430" s="286" t="s">
        <v>217</v>
      </c>
    </row>
    <row r="431" s="14" customFormat="1">
      <c r="A431" s="14"/>
      <c r="B431" s="287"/>
      <c r="C431" s="288"/>
      <c r="D431" s="277" t="s">
        <v>225</v>
      </c>
      <c r="E431" s="289" t="s">
        <v>159</v>
      </c>
      <c r="F431" s="290" t="s">
        <v>228</v>
      </c>
      <c r="G431" s="288"/>
      <c r="H431" s="291">
        <v>2</v>
      </c>
      <c r="I431" s="292"/>
      <c r="J431" s="288"/>
      <c r="K431" s="288"/>
      <c r="L431" s="293"/>
      <c r="M431" s="294"/>
      <c r="N431" s="295"/>
      <c r="O431" s="295"/>
      <c r="P431" s="295"/>
      <c r="Q431" s="295"/>
      <c r="R431" s="295"/>
      <c r="S431" s="295"/>
      <c r="T431" s="29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97" t="s">
        <v>225</v>
      </c>
      <c r="AU431" s="297" t="s">
        <v>91</v>
      </c>
      <c r="AV431" s="14" t="s">
        <v>140</v>
      </c>
      <c r="AW431" s="14" t="s">
        <v>33</v>
      </c>
      <c r="AX431" s="14" t="s">
        <v>85</v>
      </c>
      <c r="AY431" s="297" t="s">
        <v>217</v>
      </c>
    </row>
    <row r="432" s="2" customFormat="1" ht="24.15" customHeight="1">
      <c r="A432" s="40"/>
      <c r="B432" s="41"/>
      <c r="C432" s="262" t="s">
        <v>811</v>
      </c>
      <c r="D432" s="262" t="s">
        <v>220</v>
      </c>
      <c r="E432" s="263" t="s">
        <v>812</v>
      </c>
      <c r="F432" s="264" t="s">
        <v>813</v>
      </c>
      <c r="G432" s="265" t="s">
        <v>406</v>
      </c>
      <c r="H432" s="266"/>
      <c r="I432" s="267"/>
      <c r="J432" s="268">
        <f>ROUND(I432*H432,2)</f>
        <v>0</v>
      </c>
      <c r="K432" s="269"/>
      <c r="L432" s="43"/>
      <c r="M432" s="270" t="s">
        <v>1</v>
      </c>
      <c r="N432" s="271" t="s">
        <v>44</v>
      </c>
      <c r="O432" s="99"/>
      <c r="P432" s="272">
        <f>O432*H432</f>
        <v>0</v>
      </c>
      <c r="Q432" s="272">
        <v>0</v>
      </c>
      <c r="R432" s="272">
        <f>Q432*H432</f>
        <v>0</v>
      </c>
      <c r="S432" s="272">
        <v>0</v>
      </c>
      <c r="T432" s="273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74" t="s">
        <v>257</v>
      </c>
      <c r="AT432" s="274" t="s">
        <v>220</v>
      </c>
      <c r="AU432" s="274" t="s">
        <v>91</v>
      </c>
      <c r="AY432" s="17" t="s">
        <v>217</v>
      </c>
      <c r="BE432" s="159">
        <f>IF(N432="základná",J432,0)</f>
        <v>0</v>
      </c>
      <c r="BF432" s="159">
        <f>IF(N432="znížená",J432,0)</f>
        <v>0</v>
      </c>
      <c r="BG432" s="159">
        <f>IF(N432="zákl. prenesená",J432,0)</f>
        <v>0</v>
      </c>
      <c r="BH432" s="159">
        <f>IF(N432="zníž. prenesená",J432,0)</f>
        <v>0</v>
      </c>
      <c r="BI432" s="159">
        <f>IF(N432="nulová",J432,0)</f>
        <v>0</v>
      </c>
      <c r="BJ432" s="17" t="s">
        <v>91</v>
      </c>
      <c r="BK432" s="159">
        <f>ROUND(I432*H432,2)</f>
        <v>0</v>
      </c>
      <c r="BL432" s="17" t="s">
        <v>257</v>
      </c>
      <c r="BM432" s="274" t="s">
        <v>814</v>
      </c>
    </row>
    <row r="433" s="12" customFormat="1" ht="22.8" customHeight="1">
      <c r="A433" s="12"/>
      <c r="B433" s="247"/>
      <c r="C433" s="248"/>
      <c r="D433" s="249" t="s">
        <v>77</v>
      </c>
      <c r="E433" s="260" t="s">
        <v>815</v>
      </c>
      <c r="F433" s="260" t="s">
        <v>816</v>
      </c>
      <c r="G433" s="248"/>
      <c r="H433" s="248"/>
      <c r="I433" s="251"/>
      <c r="J433" s="261">
        <f>BK433</f>
        <v>0</v>
      </c>
      <c r="K433" s="248"/>
      <c r="L433" s="252"/>
      <c r="M433" s="253"/>
      <c r="N433" s="254"/>
      <c r="O433" s="254"/>
      <c r="P433" s="255">
        <f>SUM(P434:P442)</f>
        <v>0</v>
      </c>
      <c r="Q433" s="254"/>
      <c r="R433" s="255">
        <f>SUM(R434:R442)</f>
        <v>0.44267199999999995</v>
      </c>
      <c r="S433" s="254"/>
      <c r="T433" s="256">
        <f>SUM(T434:T442)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57" t="s">
        <v>91</v>
      </c>
      <c r="AT433" s="258" t="s">
        <v>77</v>
      </c>
      <c r="AU433" s="258" t="s">
        <v>85</v>
      </c>
      <c r="AY433" s="257" t="s">
        <v>217</v>
      </c>
      <c r="BK433" s="259">
        <f>SUM(BK434:BK442)</f>
        <v>0</v>
      </c>
    </row>
    <row r="434" s="2" customFormat="1" ht="24.15" customHeight="1">
      <c r="A434" s="40"/>
      <c r="B434" s="41"/>
      <c r="C434" s="262" t="s">
        <v>817</v>
      </c>
      <c r="D434" s="262" t="s">
        <v>220</v>
      </c>
      <c r="E434" s="263" t="s">
        <v>818</v>
      </c>
      <c r="F434" s="264" t="s">
        <v>819</v>
      </c>
      <c r="G434" s="265" t="s">
        <v>223</v>
      </c>
      <c r="H434" s="266">
        <v>16.478000000000002</v>
      </c>
      <c r="I434" s="267"/>
      <c r="J434" s="268">
        <f>ROUND(I434*H434,2)</f>
        <v>0</v>
      </c>
      <c r="K434" s="269"/>
      <c r="L434" s="43"/>
      <c r="M434" s="270" t="s">
        <v>1</v>
      </c>
      <c r="N434" s="271" t="s">
        <v>44</v>
      </c>
      <c r="O434" s="99"/>
      <c r="P434" s="272">
        <f>O434*H434</f>
        <v>0</v>
      </c>
      <c r="Q434" s="272">
        <v>0.00365</v>
      </c>
      <c r="R434" s="272">
        <f>Q434*H434</f>
        <v>0.060144700000000009</v>
      </c>
      <c r="S434" s="272">
        <v>0</v>
      </c>
      <c r="T434" s="273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74" t="s">
        <v>257</v>
      </c>
      <c r="AT434" s="274" t="s">
        <v>220</v>
      </c>
      <c r="AU434" s="274" t="s">
        <v>91</v>
      </c>
      <c r="AY434" s="17" t="s">
        <v>217</v>
      </c>
      <c r="BE434" s="159">
        <f>IF(N434="základná",J434,0)</f>
        <v>0</v>
      </c>
      <c r="BF434" s="159">
        <f>IF(N434="znížená",J434,0)</f>
        <v>0</v>
      </c>
      <c r="BG434" s="159">
        <f>IF(N434="zákl. prenesená",J434,0)</f>
        <v>0</v>
      </c>
      <c r="BH434" s="159">
        <f>IF(N434="zníž. prenesená",J434,0)</f>
        <v>0</v>
      </c>
      <c r="BI434" s="159">
        <f>IF(N434="nulová",J434,0)</f>
        <v>0</v>
      </c>
      <c r="BJ434" s="17" t="s">
        <v>91</v>
      </c>
      <c r="BK434" s="159">
        <f>ROUND(I434*H434,2)</f>
        <v>0</v>
      </c>
      <c r="BL434" s="17" t="s">
        <v>257</v>
      </c>
      <c r="BM434" s="274" t="s">
        <v>820</v>
      </c>
    </row>
    <row r="435" s="13" customFormat="1">
      <c r="A435" s="13"/>
      <c r="B435" s="275"/>
      <c r="C435" s="276"/>
      <c r="D435" s="277" t="s">
        <v>225</v>
      </c>
      <c r="E435" s="278" t="s">
        <v>1</v>
      </c>
      <c r="F435" s="279" t="s">
        <v>113</v>
      </c>
      <c r="G435" s="276"/>
      <c r="H435" s="280">
        <v>16.478000000000002</v>
      </c>
      <c r="I435" s="281"/>
      <c r="J435" s="276"/>
      <c r="K435" s="276"/>
      <c r="L435" s="282"/>
      <c r="M435" s="283"/>
      <c r="N435" s="284"/>
      <c r="O435" s="284"/>
      <c r="P435" s="284"/>
      <c r="Q435" s="284"/>
      <c r="R435" s="284"/>
      <c r="S435" s="284"/>
      <c r="T435" s="28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86" t="s">
        <v>225</v>
      </c>
      <c r="AU435" s="286" t="s">
        <v>91</v>
      </c>
      <c r="AV435" s="13" t="s">
        <v>91</v>
      </c>
      <c r="AW435" s="13" t="s">
        <v>33</v>
      </c>
      <c r="AX435" s="13" t="s">
        <v>78</v>
      </c>
      <c r="AY435" s="286" t="s">
        <v>217</v>
      </c>
    </row>
    <row r="436" s="14" customFormat="1">
      <c r="A436" s="14"/>
      <c r="B436" s="287"/>
      <c r="C436" s="288"/>
      <c r="D436" s="277" t="s">
        <v>225</v>
      </c>
      <c r="E436" s="289" t="s">
        <v>1</v>
      </c>
      <c r="F436" s="290" t="s">
        <v>228</v>
      </c>
      <c r="G436" s="288"/>
      <c r="H436" s="291">
        <v>16.478000000000002</v>
      </c>
      <c r="I436" s="292"/>
      <c r="J436" s="288"/>
      <c r="K436" s="288"/>
      <c r="L436" s="293"/>
      <c r="M436" s="294"/>
      <c r="N436" s="295"/>
      <c r="O436" s="295"/>
      <c r="P436" s="295"/>
      <c r="Q436" s="295"/>
      <c r="R436" s="295"/>
      <c r="S436" s="295"/>
      <c r="T436" s="29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97" t="s">
        <v>225</v>
      </c>
      <c r="AU436" s="297" t="s">
        <v>91</v>
      </c>
      <c r="AV436" s="14" t="s">
        <v>140</v>
      </c>
      <c r="AW436" s="14" t="s">
        <v>33</v>
      </c>
      <c r="AX436" s="14" t="s">
        <v>85</v>
      </c>
      <c r="AY436" s="297" t="s">
        <v>217</v>
      </c>
    </row>
    <row r="437" s="2" customFormat="1" ht="24.15" customHeight="1">
      <c r="A437" s="40"/>
      <c r="B437" s="41"/>
      <c r="C437" s="309" t="s">
        <v>821</v>
      </c>
      <c r="D437" s="309" t="s">
        <v>386</v>
      </c>
      <c r="E437" s="310" t="s">
        <v>822</v>
      </c>
      <c r="F437" s="311" t="s">
        <v>823</v>
      </c>
      <c r="G437" s="312" t="s">
        <v>223</v>
      </c>
      <c r="H437" s="313">
        <v>17.466999999999999</v>
      </c>
      <c r="I437" s="314"/>
      <c r="J437" s="315">
        <f>ROUND(I437*H437,2)</f>
        <v>0</v>
      </c>
      <c r="K437" s="316"/>
      <c r="L437" s="317"/>
      <c r="M437" s="318" t="s">
        <v>1</v>
      </c>
      <c r="N437" s="319" t="s">
        <v>44</v>
      </c>
      <c r="O437" s="99"/>
      <c r="P437" s="272">
        <f>O437*H437</f>
        <v>0</v>
      </c>
      <c r="Q437" s="272">
        <v>0.021899999999999999</v>
      </c>
      <c r="R437" s="272">
        <f>Q437*H437</f>
        <v>0.38252729999999996</v>
      </c>
      <c r="S437" s="272">
        <v>0</v>
      </c>
      <c r="T437" s="273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74" t="s">
        <v>381</v>
      </c>
      <c r="AT437" s="274" t="s">
        <v>386</v>
      </c>
      <c r="AU437" s="274" t="s">
        <v>91</v>
      </c>
      <c r="AY437" s="17" t="s">
        <v>217</v>
      </c>
      <c r="BE437" s="159">
        <f>IF(N437="základná",J437,0)</f>
        <v>0</v>
      </c>
      <c r="BF437" s="159">
        <f>IF(N437="znížená",J437,0)</f>
        <v>0</v>
      </c>
      <c r="BG437" s="159">
        <f>IF(N437="zákl. prenesená",J437,0)</f>
        <v>0</v>
      </c>
      <c r="BH437" s="159">
        <f>IF(N437="zníž. prenesená",J437,0)</f>
        <v>0</v>
      </c>
      <c r="BI437" s="159">
        <f>IF(N437="nulová",J437,0)</f>
        <v>0</v>
      </c>
      <c r="BJ437" s="17" t="s">
        <v>91</v>
      </c>
      <c r="BK437" s="159">
        <f>ROUND(I437*H437,2)</f>
        <v>0</v>
      </c>
      <c r="BL437" s="17" t="s">
        <v>257</v>
      </c>
      <c r="BM437" s="274" t="s">
        <v>824</v>
      </c>
    </row>
    <row r="438" s="13" customFormat="1">
      <c r="A438" s="13"/>
      <c r="B438" s="275"/>
      <c r="C438" s="276"/>
      <c r="D438" s="277" t="s">
        <v>225</v>
      </c>
      <c r="E438" s="276"/>
      <c r="F438" s="279" t="s">
        <v>825</v>
      </c>
      <c r="G438" s="276"/>
      <c r="H438" s="280">
        <v>17.466999999999999</v>
      </c>
      <c r="I438" s="281"/>
      <c r="J438" s="276"/>
      <c r="K438" s="276"/>
      <c r="L438" s="282"/>
      <c r="M438" s="283"/>
      <c r="N438" s="284"/>
      <c r="O438" s="284"/>
      <c r="P438" s="284"/>
      <c r="Q438" s="284"/>
      <c r="R438" s="284"/>
      <c r="S438" s="284"/>
      <c r="T438" s="28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86" t="s">
        <v>225</v>
      </c>
      <c r="AU438" s="286" t="s">
        <v>91</v>
      </c>
      <c r="AV438" s="13" t="s">
        <v>91</v>
      </c>
      <c r="AW438" s="13" t="s">
        <v>4</v>
      </c>
      <c r="AX438" s="13" t="s">
        <v>85</v>
      </c>
      <c r="AY438" s="286" t="s">
        <v>217</v>
      </c>
    </row>
    <row r="439" s="2" customFormat="1" ht="24.15" customHeight="1">
      <c r="A439" s="40"/>
      <c r="B439" s="41"/>
      <c r="C439" s="262" t="s">
        <v>826</v>
      </c>
      <c r="D439" s="262" t="s">
        <v>220</v>
      </c>
      <c r="E439" s="263" t="s">
        <v>827</v>
      </c>
      <c r="F439" s="264" t="s">
        <v>828</v>
      </c>
      <c r="G439" s="265" t="s">
        <v>231</v>
      </c>
      <c r="H439" s="266">
        <v>2.52</v>
      </c>
      <c r="I439" s="267"/>
      <c r="J439" s="268">
        <f>ROUND(I439*H439,2)</f>
        <v>0</v>
      </c>
      <c r="K439" s="269"/>
      <c r="L439" s="43"/>
      <c r="M439" s="270" t="s">
        <v>1</v>
      </c>
      <c r="N439" s="271" t="s">
        <v>44</v>
      </c>
      <c r="O439" s="99"/>
      <c r="P439" s="272">
        <f>O439*H439</f>
        <v>0</v>
      </c>
      <c r="Q439" s="272">
        <v>0</v>
      </c>
      <c r="R439" s="272">
        <f>Q439*H439</f>
        <v>0</v>
      </c>
      <c r="S439" s="272">
        <v>0</v>
      </c>
      <c r="T439" s="273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74" t="s">
        <v>257</v>
      </c>
      <c r="AT439" s="274" t="s">
        <v>220</v>
      </c>
      <c r="AU439" s="274" t="s">
        <v>91</v>
      </c>
      <c r="AY439" s="17" t="s">
        <v>217</v>
      </c>
      <c r="BE439" s="159">
        <f>IF(N439="základná",J439,0)</f>
        <v>0</v>
      </c>
      <c r="BF439" s="159">
        <f>IF(N439="znížená",J439,0)</f>
        <v>0</v>
      </c>
      <c r="BG439" s="159">
        <f>IF(N439="zákl. prenesená",J439,0)</f>
        <v>0</v>
      </c>
      <c r="BH439" s="159">
        <f>IF(N439="zníž. prenesená",J439,0)</f>
        <v>0</v>
      </c>
      <c r="BI439" s="159">
        <f>IF(N439="nulová",J439,0)</f>
        <v>0</v>
      </c>
      <c r="BJ439" s="17" t="s">
        <v>91</v>
      </c>
      <c r="BK439" s="159">
        <f>ROUND(I439*H439,2)</f>
        <v>0</v>
      </c>
      <c r="BL439" s="17" t="s">
        <v>257</v>
      </c>
      <c r="BM439" s="274" t="s">
        <v>829</v>
      </c>
    </row>
    <row r="440" s="13" customFormat="1">
      <c r="A440" s="13"/>
      <c r="B440" s="275"/>
      <c r="C440" s="276"/>
      <c r="D440" s="277" t="s">
        <v>225</v>
      </c>
      <c r="E440" s="278" t="s">
        <v>1</v>
      </c>
      <c r="F440" s="279" t="s">
        <v>830</v>
      </c>
      <c r="G440" s="276"/>
      <c r="H440" s="280">
        <v>2.52</v>
      </c>
      <c r="I440" s="281"/>
      <c r="J440" s="276"/>
      <c r="K440" s="276"/>
      <c r="L440" s="282"/>
      <c r="M440" s="283"/>
      <c r="N440" s="284"/>
      <c r="O440" s="284"/>
      <c r="P440" s="284"/>
      <c r="Q440" s="284"/>
      <c r="R440" s="284"/>
      <c r="S440" s="284"/>
      <c r="T440" s="28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86" t="s">
        <v>225</v>
      </c>
      <c r="AU440" s="286" t="s">
        <v>91</v>
      </c>
      <c r="AV440" s="13" t="s">
        <v>91</v>
      </c>
      <c r="AW440" s="13" t="s">
        <v>33</v>
      </c>
      <c r="AX440" s="13" t="s">
        <v>78</v>
      </c>
      <c r="AY440" s="286" t="s">
        <v>217</v>
      </c>
    </row>
    <row r="441" s="14" customFormat="1">
      <c r="A441" s="14"/>
      <c r="B441" s="287"/>
      <c r="C441" s="288"/>
      <c r="D441" s="277" t="s">
        <v>225</v>
      </c>
      <c r="E441" s="289" t="s">
        <v>1</v>
      </c>
      <c r="F441" s="290" t="s">
        <v>228</v>
      </c>
      <c r="G441" s="288"/>
      <c r="H441" s="291">
        <v>2.52</v>
      </c>
      <c r="I441" s="292"/>
      <c r="J441" s="288"/>
      <c r="K441" s="288"/>
      <c r="L441" s="293"/>
      <c r="M441" s="294"/>
      <c r="N441" s="295"/>
      <c r="O441" s="295"/>
      <c r="P441" s="295"/>
      <c r="Q441" s="295"/>
      <c r="R441" s="295"/>
      <c r="S441" s="295"/>
      <c r="T441" s="29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97" t="s">
        <v>225</v>
      </c>
      <c r="AU441" s="297" t="s">
        <v>91</v>
      </c>
      <c r="AV441" s="14" t="s">
        <v>140</v>
      </c>
      <c r="AW441" s="14" t="s">
        <v>33</v>
      </c>
      <c r="AX441" s="14" t="s">
        <v>85</v>
      </c>
      <c r="AY441" s="297" t="s">
        <v>217</v>
      </c>
    </row>
    <row r="442" s="2" customFormat="1" ht="24.15" customHeight="1">
      <c r="A442" s="40"/>
      <c r="B442" s="41"/>
      <c r="C442" s="262" t="s">
        <v>831</v>
      </c>
      <c r="D442" s="262" t="s">
        <v>220</v>
      </c>
      <c r="E442" s="263" t="s">
        <v>832</v>
      </c>
      <c r="F442" s="264" t="s">
        <v>833</v>
      </c>
      <c r="G442" s="265" t="s">
        <v>406</v>
      </c>
      <c r="H442" s="266"/>
      <c r="I442" s="267"/>
      <c r="J442" s="268">
        <f>ROUND(I442*H442,2)</f>
        <v>0</v>
      </c>
      <c r="K442" s="269"/>
      <c r="L442" s="43"/>
      <c r="M442" s="270" t="s">
        <v>1</v>
      </c>
      <c r="N442" s="271" t="s">
        <v>44</v>
      </c>
      <c r="O442" s="99"/>
      <c r="P442" s="272">
        <f>O442*H442</f>
        <v>0</v>
      </c>
      <c r="Q442" s="272">
        <v>0</v>
      </c>
      <c r="R442" s="272">
        <f>Q442*H442</f>
        <v>0</v>
      </c>
      <c r="S442" s="272">
        <v>0</v>
      </c>
      <c r="T442" s="273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74" t="s">
        <v>257</v>
      </c>
      <c r="AT442" s="274" t="s">
        <v>220</v>
      </c>
      <c r="AU442" s="274" t="s">
        <v>91</v>
      </c>
      <c r="AY442" s="17" t="s">
        <v>217</v>
      </c>
      <c r="BE442" s="159">
        <f>IF(N442="základná",J442,0)</f>
        <v>0</v>
      </c>
      <c r="BF442" s="159">
        <f>IF(N442="znížená",J442,0)</f>
        <v>0</v>
      </c>
      <c r="BG442" s="159">
        <f>IF(N442="zákl. prenesená",J442,0)</f>
        <v>0</v>
      </c>
      <c r="BH442" s="159">
        <f>IF(N442="zníž. prenesená",J442,0)</f>
        <v>0</v>
      </c>
      <c r="BI442" s="159">
        <f>IF(N442="nulová",J442,0)</f>
        <v>0</v>
      </c>
      <c r="BJ442" s="17" t="s">
        <v>91</v>
      </c>
      <c r="BK442" s="159">
        <f>ROUND(I442*H442,2)</f>
        <v>0</v>
      </c>
      <c r="BL442" s="17" t="s">
        <v>257</v>
      </c>
      <c r="BM442" s="274" t="s">
        <v>834</v>
      </c>
    </row>
    <row r="443" s="12" customFormat="1" ht="22.8" customHeight="1">
      <c r="A443" s="12"/>
      <c r="B443" s="247"/>
      <c r="C443" s="248"/>
      <c r="D443" s="249" t="s">
        <v>77</v>
      </c>
      <c r="E443" s="260" t="s">
        <v>835</v>
      </c>
      <c r="F443" s="260" t="s">
        <v>836</v>
      </c>
      <c r="G443" s="248"/>
      <c r="H443" s="248"/>
      <c r="I443" s="251"/>
      <c r="J443" s="261">
        <f>BK443</f>
        <v>0</v>
      </c>
      <c r="K443" s="248"/>
      <c r="L443" s="252"/>
      <c r="M443" s="253"/>
      <c r="N443" s="254"/>
      <c r="O443" s="254"/>
      <c r="P443" s="255">
        <f>SUM(P444:P449)</f>
        <v>0</v>
      </c>
      <c r="Q443" s="254"/>
      <c r="R443" s="255">
        <f>SUM(R444:R449)</f>
        <v>0.98556545999999989</v>
      </c>
      <c r="S443" s="254"/>
      <c r="T443" s="256">
        <f>SUM(T444:T449)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57" t="s">
        <v>91</v>
      </c>
      <c r="AT443" s="258" t="s">
        <v>77</v>
      </c>
      <c r="AU443" s="258" t="s">
        <v>85</v>
      </c>
      <c r="AY443" s="257" t="s">
        <v>217</v>
      </c>
      <c r="BK443" s="259">
        <f>SUM(BK444:BK449)</f>
        <v>0</v>
      </c>
    </row>
    <row r="444" s="2" customFormat="1" ht="33" customHeight="1">
      <c r="A444" s="40"/>
      <c r="B444" s="41"/>
      <c r="C444" s="262" t="s">
        <v>837</v>
      </c>
      <c r="D444" s="262" t="s">
        <v>220</v>
      </c>
      <c r="E444" s="263" t="s">
        <v>838</v>
      </c>
      <c r="F444" s="264" t="s">
        <v>839</v>
      </c>
      <c r="G444" s="265" t="s">
        <v>223</v>
      </c>
      <c r="H444" s="266">
        <v>43.262</v>
      </c>
      <c r="I444" s="267"/>
      <c r="J444" s="268">
        <f>ROUND(I444*H444,2)</f>
        <v>0</v>
      </c>
      <c r="K444" s="269"/>
      <c r="L444" s="43"/>
      <c r="M444" s="270" t="s">
        <v>1</v>
      </c>
      <c r="N444" s="271" t="s">
        <v>44</v>
      </c>
      <c r="O444" s="99"/>
      <c r="P444" s="272">
        <f>O444*H444</f>
        <v>0</v>
      </c>
      <c r="Q444" s="272">
        <v>0.00315</v>
      </c>
      <c r="R444" s="272">
        <f>Q444*H444</f>
        <v>0.13627530000000002</v>
      </c>
      <c r="S444" s="272">
        <v>0</v>
      </c>
      <c r="T444" s="273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74" t="s">
        <v>257</v>
      </c>
      <c r="AT444" s="274" t="s">
        <v>220</v>
      </c>
      <c r="AU444" s="274" t="s">
        <v>91</v>
      </c>
      <c r="AY444" s="17" t="s">
        <v>217</v>
      </c>
      <c r="BE444" s="159">
        <f>IF(N444="základná",J444,0)</f>
        <v>0</v>
      </c>
      <c r="BF444" s="159">
        <f>IF(N444="znížená",J444,0)</f>
        <v>0</v>
      </c>
      <c r="BG444" s="159">
        <f>IF(N444="zákl. prenesená",J444,0)</f>
        <v>0</v>
      </c>
      <c r="BH444" s="159">
        <f>IF(N444="zníž. prenesená",J444,0)</f>
        <v>0</v>
      </c>
      <c r="BI444" s="159">
        <f>IF(N444="nulová",J444,0)</f>
        <v>0</v>
      </c>
      <c r="BJ444" s="17" t="s">
        <v>91</v>
      </c>
      <c r="BK444" s="159">
        <f>ROUND(I444*H444,2)</f>
        <v>0</v>
      </c>
      <c r="BL444" s="17" t="s">
        <v>257</v>
      </c>
      <c r="BM444" s="274" t="s">
        <v>840</v>
      </c>
    </row>
    <row r="445" s="13" customFormat="1">
      <c r="A445" s="13"/>
      <c r="B445" s="275"/>
      <c r="C445" s="276"/>
      <c r="D445" s="277" t="s">
        <v>225</v>
      </c>
      <c r="E445" s="278" t="s">
        <v>1</v>
      </c>
      <c r="F445" s="279" t="s">
        <v>125</v>
      </c>
      <c r="G445" s="276"/>
      <c r="H445" s="280">
        <v>43.262</v>
      </c>
      <c r="I445" s="281"/>
      <c r="J445" s="276"/>
      <c r="K445" s="276"/>
      <c r="L445" s="282"/>
      <c r="M445" s="283"/>
      <c r="N445" s="284"/>
      <c r="O445" s="284"/>
      <c r="P445" s="284"/>
      <c r="Q445" s="284"/>
      <c r="R445" s="284"/>
      <c r="S445" s="284"/>
      <c r="T445" s="28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86" t="s">
        <v>225</v>
      </c>
      <c r="AU445" s="286" t="s">
        <v>91</v>
      </c>
      <c r="AV445" s="13" t="s">
        <v>91</v>
      </c>
      <c r="AW445" s="13" t="s">
        <v>33</v>
      </c>
      <c r="AX445" s="13" t="s">
        <v>78</v>
      </c>
      <c r="AY445" s="286" t="s">
        <v>217</v>
      </c>
    </row>
    <row r="446" s="14" customFormat="1">
      <c r="A446" s="14"/>
      <c r="B446" s="287"/>
      <c r="C446" s="288"/>
      <c r="D446" s="277" t="s">
        <v>225</v>
      </c>
      <c r="E446" s="289" t="s">
        <v>1</v>
      </c>
      <c r="F446" s="290" t="s">
        <v>228</v>
      </c>
      <c r="G446" s="288"/>
      <c r="H446" s="291">
        <v>43.262</v>
      </c>
      <c r="I446" s="292"/>
      <c r="J446" s="288"/>
      <c r="K446" s="288"/>
      <c r="L446" s="293"/>
      <c r="M446" s="294"/>
      <c r="N446" s="295"/>
      <c r="O446" s="295"/>
      <c r="P446" s="295"/>
      <c r="Q446" s="295"/>
      <c r="R446" s="295"/>
      <c r="S446" s="295"/>
      <c r="T446" s="29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97" t="s">
        <v>225</v>
      </c>
      <c r="AU446" s="297" t="s">
        <v>91</v>
      </c>
      <c r="AV446" s="14" t="s">
        <v>140</v>
      </c>
      <c r="AW446" s="14" t="s">
        <v>33</v>
      </c>
      <c r="AX446" s="14" t="s">
        <v>85</v>
      </c>
      <c r="AY446" s="297" t="s">
        <v>217</v>
      </c>
    </row>
    <row r="447" s="2" customFormat="1" ht="16.5" customHeight="1">
      <c r="A447" s="40"/>
      <c r="B447" s="41"/>
      <c r="C447" s="309" t="s">
        <v>841</v>
      </c>
      <c r="D447" s="309" t="s">
        <v>386</v>
      </c>
      <c r="E447" s="310" t="s">
        <v>842</v>
      </c>
      <c r="F447" s="311" t="s">
        <v>843</v>
      </c>
      <c r="G447" s="312" t="s">
        <v>223</v>
      </c>
      <c r="H447" s="313">
        <v>45.857999999999997</v>
      </c>
      <c r="I447" s="314"/>
      <c r="J447" s="315">
        <f>ROUND(I447*H447,2)</f>
        <v>0</v>
      </c>
      <c r="K447" s="316"/>
      <c r="L447" s="317"/>
      <c r="M447" s="318" t="s">
        <v>1</v>
      </c>
      <c r="N447" s="319" t="s">
        <v>44</v>
      </c>
      <c r="O447" s="99"/>
      <c r="P447" s="272">
        <f>O447*H447</f>
        <v>0</v>
      </c>
      <c r="Q447" s="272">
        <v>0.018519999999999998</v>
      </c>
      <c r="R447" s="272">
        <f>Q447*H447</f>
        <v>0.84929015999999991</v>
      </c>
      <c r="S447" s="272">
        <v>0</v>
      </c>
      <c r="T447" s="273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74" t="s">
        <v>381</v>
      </c>
      <c r="AT447" s="274" t="s">
        <v>386</v>
      </c>
      <c r="AU447" s="274" t="s">
        <v>91</v>
      </c>
      <c r="AY447" s="17" t="s">
        <v>217</v>
      </c>
      <c r="BE447" s="159">
        <f>IF(N447="základná",J447,0)</f>
        <v>0</v>
      </c>
      <c r="BF447" s="159">
        <f>IF(N447="znížená",J447,0)</f>
        <v>0</v>
      </c>
      <c r="BG447" s="159">
        <f>IF(N447="zákl. prenesená",J447,0)</f>
        <v>0</v>
      </c>
      <c r="BH447" s="159">
        <f>IF(N447="zníž. prenesená",J447,0)</f>
        <v>0</v>
      </c>
      <c r="BI447" s="159">
        <f>IF(N447="nulová",J447,0)</f>
        <v>0</v>
      </c>
      <c r="BJ447" s="17" t="s">
        <v>91</v>
      </c>
      <c r="BK447" s="159">
        <f>ROUND(I447*H447,2)</f>
        <v>0</v>
      </c>
      <c r="BL447" s="17" t="s">
        <v>257</v>
      </c>
      <c r="BM447" s="274" t="s">
        <v>844</v>
      </c>
    </row>
    <row r="448" s="13" customFormat="1">
      <c r="A448" s="13"/>
      <c r="B448" s="275"/>
      <c r="C448" s="276"/>
      <c r="D448" s="277" t="s">
        <v>225</v>
      </c>
      <c r="E448" s="276"/>
      <c r="F448" s="279" t="s">
        <v>845</v>
      </c>
      <c r="G448" s="276"/>
      <c r="H448" s="280">
        <v>45.857999999999997</v>
      </c>
      <c r="I448" s="281"/>
      <c r="J448" s="276"/>
      <c r="K448" s="276"/>
      <c r="L448" s="282"/>
      <c r="M448" s="283"/>
      <c r="N448" s="284"/>
      <c r="O448" s="284"/>
      <c r="P448" s="284"/>
      <c r="Q448" s="284"/>
      <c r="R448" s="284"/>
      <c r="S448" s="284"/>
      <c r="T448" s="28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86" t="s">
        <v>225</v>
      </c>
      <c r="AU448" s="286" t="s">
        <v>91</v>
      </c>
      <c r="AV448" s="13" t="s">
        <v>91</v>
      </c>
      <c r="AW448" s="13" t="s">
        <v>4</v>
      </c>
      <c r="AX448" s="13" t="s">
        <v>85</v>
      </c>
      <c r="AY448" s="286" t="s">
        <v>217</v>
      </c>
    </row>
    <row r="449" s="2" customFormat="1" ht="24.15" customHeight="1">
      <c r="A449" s="40"/>
      <c r="B449" s="41"/>
      <c r="C449" s="262" t="s">
        <v>846</v>
      </c>
      <c r="D449" s="262" t="s">
        <v>220</v>
      </c>
      <c r="E449" s="263" t="s">
        <v>847</v>
      </c>
      <c r="F449" s="264" t="s">
        <v>848</v>
      </c>
      <c r="G449" s="265" t="s">
        <v>406</v>
      </c>
      <c r="H449" s="266"/>
      <c r="I449" s="267"/>
      <c r="J449" s="268">
        <f>ROUND(I449*H449,2)</f>
        <v>0</v>
      </c>
      <c r="K449" s="269"/>
      <c r="L449" s="43"/>
      <c r="M449" s="270" t="s">
        <v>1</v>
      </c>
      <c r="N449" s="271" t="s">
        <v>44</v>
      </c>
      <c r="O449" s="99"/>
      <c r="P449" s="272">
        <f>O449*H449</f>
        <v>0</v>
      </c>
      <c r="Q449" s="272">
        <v>0</v>
      </c>
      <c r="R449" s="272">
        <f>Q449*H449</f>
        <v>0</v>
      </c>
      <c r="S449" s="272">
        <v>0</v>
      </c>
      <c r="T449" s="273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74" t="s">
        <v>257</v>
      </c>
      <c r="AT449" s="274" t="s">
        <v>220</v>
      </c>
      <c r="AU449" s="274" t="s">
        <v>91</v>
      </c>
      <c r="AY449" s="17" t="s">
        <v>217</v>
      </c>
      <c r="BE449" s="159">
        <f>IF(N449="základná",J449,0)</f>
        <v>0</v>
      </c>
      <c r="BF449" s="159">
        <f>IF(N449="znížená",J449,0)</f>
        <v>0</v>
      </c>
      <c r="BG449" s="159">
        <f>IF(N449="zákl. prenesená",J449,0)</f>
        <v>0</v>
      </c>
      <c r="BH449" s="159">
        <f>IF(N449="zníž. prenesená",J449,0)</f>
        <v>0</v>
      </c>
      <c r="BI449" s="159">
        <f>IF(N449="nulová",J449,0)</f>
        <v>0</v>
      </c>
      <c r="BJ449" s="17" t="s">
        <v>91</v>
      </c>
      <c r="BK449" s="159">
        <f>ROUND(I449*H449,2)</f>
        <v>0</v>
      </c>
      <c r="BL449" s="17" t="s">
        <v>257</v>
      </c>
      <c r="BM449" s="274" t="s">
        <v>849</v>
      </c>
    </row>
    <row r="450" s="12" customFormat="1" ht="22.8" customHeight="1">
      <c r="A450" s="12"/>
      <c r="B450" s="247"/>
      <c r="C450" s="248"/>
      <c r="D450" s="249" t="s">
        <v>77</v>
      </c>
      <c r="E450" s="260" t="s">
        <v>850</v>
      </c>
      <c r="F450" s="260" t="s">
        <v>851</v>
      </c>
      <c r="G450" s="248"/>
      <c r="H450" s="248"/>
      <c r="I450" s="251"/>
      <c r="J450" s="261">
        <f>BK450</f>
        <v>0</v>
      </c>
      <c r="K450" s="248"/>
      <c r="L450" s="252"/>
      <c r="M450" s="253"/>
      <c r="N450" s="254"/>
      <c r="O450" s="254"/>
      <c r="P450" s="255">
        <f>SUM(P451:P456)</f>
        <v>0</v>
      </c>
      <c r="Q450" s="254"/>
      <c r="R450" s="255">
        <f>SUM(R451:R456)</f>
        <v>0.00174132</v>
      </c>
      <c r="S450" s="254"/>
      <c r="T450" s="256">
        <f>SUM(T451:T456)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57" t="s">
        <v>91</v>
      </c>
      <c r="AT450" s="258" t="s">
        <v>77</v>
      </c>
      <c r="AU450" s="258" t="s">
        <v>85</v>
      </c>
      <c r="AY450" s="257" t="s">
        <v>217</v>
      </c>
      <c r="BK450" s="259">
        <f>SUM(BK451:BK456)</f>
        <v>0</v>
      </c>
    </row>
    <row r="451" s="2" customFormat="1" ht="33" customHeight="1">
      <c r="A451" s="40"/>
      <c r="B451" s="41"/>
      <c r="C451" s="262" t="s">
        <v>852</v>
      </c>
      <c r="D451" s="262" t="s">
        <v>220</v>
      </c>
      <c r="E451" s="263" t="s">
        <v>853</v>
      </c>
      <c r="F451" s="264" t="s">
        <v>854</v>
      </c>
      <c r="G451" s="265" t="s">
        <v>231</v>
      </c>
      <c r="H451" s="266">
        <v>10.5</v>
      </c>
      <c r="I451" s="267"/>
      <c r="J451" s="268">
        <f>ROUND(I451*H451,2)</f>
        <v>0</v>
      </c>
      <c r="K451" s="269"/>
      <c r="L451" s="43"/>
      <c r="M451" s="270" t="s">
        <v>1</v>
      </c>
      <c r="N451" s="271" t="s">
        <v>44</v>
      </c>
      <c r="O451" s="99"/>
      <c r="P451" s="272">
        <f>O451*H451</f>
        <v>0</v>
      </c>
      <c r="Q451" s="272">
        <v>0</v>
      </c>
      <c r="R451" s="272">
        <f>Q451*H451</f>
        <v>0</v>
      </c>
      <c r="S451" s="272">
        <v>0</v>
      </c>
      <c r="T451" s="273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74" t="s">
        <v>257</v>
      </c>
      <c r="AT451" s="274" t="s">
        <v>220</v>
      </c>
      <c r="AU451" s="274" t="s">
        <v>91</v>
      </c>
      <c r="AY451" s="17" t="s">
        <v>217</v>
      </c>
      <c r="BE451" s="159">
        <f>IF(N451="základná",J451,0)</f>
        <v>0</v>
      </c>
      <c r="BF451" s="159">
        <f>IF(N451="znížená",J451,0)</f>
        <v>0</v>
      </c>
      <c r="BG451" s="159">
        <f>IF(N451="zákl. prenesená",J451,0)</f>
        <v>0</v>
      </c>
      <c r="BH451" s="159">
        <f>IF(N451="zníž. prenesená",J451,0)</f>
        <v>0</v>
      </c>
      <c r="BI451" s="159">
        <f>IF(N451="nulová",J451,0)</f>
        <v>0</v>
      </c>
      <c r="BJ451" s="17" t="s">
        <v>91</v>
      </c>
      <c r="BK451" s="159">
        <f>ROUND(I451*H451,2)</f>
        <v>0</v>
      </c>
      <c r="BL451" s="17" t="s">
        <v>257</v>
      </c>
      <c r="BM451" s="274" t="s">
        <v>855</v>
      </c>
    </row>
    <row r="452" s="13" customFormat="1">
      <c r="A452" s="13"/>
      <c r="B452" s="275"/>
      <c r="C452" s="276"/>
      <c r="D452" s="277" t="s">
        <v>225</v>
      </c>
      <c r="E452" s="278" t="s">
        <v>1</v>
      </c>
      <c r="F452" s="279" t="s">
        <v>856</v>
      </c>
      <c r="G452" s="276"/>
      <c r="H452" s="280">
        <v>10.5</v>
      </c>
      <c r="I452" s="281"/>
      <c r="J452" s="276"/>
      <c r="K452" s="276"/>
      <c r="L452" s="282"/>
      <c r="M452" s="283"/>
      <c r="N452" s="284"/>
      <c r="O452" s="284"/>
      <c r="P452" s="284"/>
      <c r="Q452" s="284"/>
      <c r="R452" s="284"/>
      <c r="S452" s="284"/>
      <c r="T452" s="28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86" t="s">
        <v>225</v>
      </c>
      <c r="AU452" s="286" t="s">
        <v>91</v>
      </c>
      <c r="AV452" s="13" t="s">
        <v>91</v>
      </c>
      <c r="AW452" s="13" t="s">
        <v>33</v>
      </c>
      <c r="AX452" s="13" t="s">
        <v>78</v>
      </c>
      <c r="AY452" s="286" t="s">
        <v>217</v>
      </c>
    </row>
    <row r="453" s="14" customFormat="1">
      <c r="A453" s="14"/>
      <c r="B453" s="287"/>
      <c r="C453" s="288"/>
      <c r="D453" s="277" t="s">
        <v>225</v>
      </c>
      <c r="E453" s="289" t="s">
        <v>127</v>
      </c>
      <c r="F453" s="290" t="s">
        <v>228</v>
      </c>
      <c r="G453" s="288"/>
      <c r="H453" s="291">
        <v>10.5</v>
      </c>
      <c r="I453" s="292"/>
      <c r="J453" s="288"/>
      <c r="K453" s="288"/>
      <c r="L453" s="293"/>
      <c r="M453" s="294"/>
      <c r="N453" s="295"/>
      <c r="O453" s="295"/>
      <c r="P453" s="295"/>
      <c r="Q453" s="295"/>
      <c r="R453" s="295"/>
      <c r="S453" s="295"/>
      <c r="T453" s="29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97" t="s">
        <v>225</v>
      </c>
      <c r="AU453" s="297" t="s">
        <v>91</v>
      </c>
      <c r="AV453" s="14" t="s">
        <v>140</v>
      </c>
      <c r="AW453" s="14" t="s">
        <v>33</v>
      </c>
      <c r="AX453" s="14" t="s">
        <v>85</v>
      </c>
      <c r="AY453" s="297" t="s">
        <v>217</v>
      </c>
    </row>
    <row r="454" s="2" customFormat="1" ht="24.15" customHeight="1">
      <c r="A454" s="40"/>
      <c r="B454" s="41"/>
      <c r="C454" s="262" t="s">
        <v>857</v>
      </c>
      <c r="D454" s="262" t="s">
        <v>220</v>
      </c>
      <c r="E454" s="263" t="s">
        <v>858</v>
      </c>
      <c r="F454" s="264" t="s">
        <v>859</v>
      </c>
      <c r="G454" s="265" t="s">
        <v>231</v>
      </c>
      <c r="H454" s="266">
        <v>10.5</v>
      </c>
      <c r="I454" s="267"/>
      <c r="J454" s="268">
        <f>ROUND(I454*H454,2)</f>
        <v>0</v>
      </c>
      <c r="K454" s="269"/>
      <c r="L454" s="43"/>
      <c r="M454" s="270" t="s">
        <v>1</v>
      </c>
      <c r="N454" s="271" t="s">
        <v>44</v>
      </c>
      <c r="O454" s="99"/>
      <c r="P454" s="272">
        <f>O454*H454</f>
        <v>0</v>
      </c>
      <c r="Q454" s="272">
        <v>0.00016584</v>
      </c>
      <c r="R454" s="272">
        <f>Q454*H454</f>
        <v>0.00174132</v>
      </c>
      <c r="S454" s="272">
        <v>0</v>
      </c>
      <c r="T454" s="273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74" t="s">
        <v>257</v>
      </c>
      <c r="AT454" s="274" t="s">
        <v>220</v>
      </c>
      <c r="AU454" s="274" t="s">
        <v>91</v>
      </c>
      <c r="AY454" s="17" t="s">
        <v>217</v>
      </c>
      <c r="BE454" s="159">
        <f>IF(N454="základná",J454,0)</f>
        <v>0</v>
      </c>
      <c r="BF454" s="159">
        <f>IF(N454="znížená",J454,0)</f>
        <v>0</v>
      </c>
      <c r="BG454" s="159">
        <f>IF(N454="zákl. prenesená",J454,0)</f>
        <v>0</v>
      </c>
      <c r="BH454" s="159">
        <f>IF(N454="zníž. prenesená",J454,0)</f>
        <v>0</v>
      </c>
      <c r="BI454" s="159">
        <f>IF(N454="nulová",J454,0)</f>
        <v>0</v>
      </c>
      <c r="BJ454" s="17" t="s">
        <v>91</v>
      </c>
      <c r="BK454" s="159">
        <f>ROUND(I454*H454,2)</f>
        <v>0</v>
      </c>
      <c r="BL454" s="17" t="s">
        <v>257</v>
      </c>
      <c r="BM454" s="274" t="s">
        <v>860</v>
      </c>
    </row>
    <row r="455" s="13" customFormat="1">
      <c r="A455" s="13"/>
      <c r="B455" s="275"/>
      <c r="C455" s="276"/>
      <c r="D455" s="277" t="s">
        <v>225</v>
      </c>
      <c r="E455" s="278" t="s">
        <v>1</v>
      </c>
      <c r="F455" s="279" t="s">
        <v>127</v>
      </c>
      <c r="G455" s="276"/>
      <c r="H455" s="280">
        <v>10.5</v>
      </c>
      <c r="I455" s="281"/>
      <c r="J455" s="276"/>
      <c r="K455" s="276"/>
      <c r="L455" s="282"/>
      <c r="M455" s="283"/>
      <c r="N455" s="284"/>
      <c r="O455" s="284"/>
      <c r="P455" s="284"/>
      <c r="Q455" s="284"/>
      <c r="R455" s="284"/>
      <c r="S455" s="284"/>
      <c r="T455" s="28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86" t="s">
        <v>225</v>
      </c>
      <c r="AU455" s="286" t="s">
        <v>91</v>
      </c>
      <c r="AV455" s="13" t="s">
        <v>91</v>
      </c>
      <c r="AW455" s="13" t="s">
        <v>33</v>
      </c>
      <c r="AX455" s="13" t="s">
        <v>78</v>
      </c>
      <c r="AY455" s="286" t="s">
        <v>217</v>
      </c>
    </row>
    <row r="456" s="14" customFormat="1">
      <c r="A456" s="14"/>
      <c r="B456" s="287"/>
      <c r="C456" s="288"/>
      <c r="D456" s="277" t="s">
        <v>225</v>
      </c>
      <c r="E456" s="289" t="s">
        <v>1</v>
      </c>
      <c r="F456" s="290" t="s">
        <v>228</v>
      </c>
      <c r="G456" s="288"/>
      <c r="H456" s="291">
        <v>10.5</v>
      </c>
      <c r="I456" s="292"/>
      <c r="J456" s="288"/>
      <c r="K456" s="288"/>
      <c r="L456" s="293"/>
      <c r="M456" s="294"/>
      <c r="N456" s="295"/>
      <c r="O456" s="295"/>
      <c r="P456" s="295"/>
      <c r="Q456" s="295"/>
      <c r="R456" s="295"/>
      <c r="S456" s="295"/>
      <c r="T456" s="29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97" t="s">
        <v>225</v>
      </c>
      <c r="AU456" s="297" t="s">
        <v>91</v>
      </c>
      <c r="AV456" s="14" t="s">
        <v>140</v>
      </c>
      <c r="AW456" s="14" t="s">
        <v>33</v>
      </c>
      <c r="AX456" s="14" t="s">
        <v>85</v>
      </c>
      <c r="AY456" s="297" t="s">
        <v>217</v>
      </c>
    </row>
    <row r="457" s="12" customFormat="1" ht="22.8" customHeight="1">
      <c r="A457" s="12"/>
      <c r="B457" s="247"/>
      <c r="C457" s="248"/>
      <c r="D457" s="249" t="s">
        <v>77</v>
      </c>
      <c r="E457" s="260" t="s">
        <v>861</v>
      </c>
      <c r="F457" s="260" t="s">
        <v>862</v>
      </c>
      <c r="G457" s="248"/>
      <c r="H457" s="248"/>
      <c r="I457" s="251"/>
      <c r="J457" s="261">
        <f>BK457</f>
        <v>0</v>
      </c>
      <c r="K457" s="248"/>
      <c r="L457" s="252"/>
      <c r="M457" s="253"/>
      <c r="N457" s="254"/>
      <c r="O457" s="254"/>
      <c r="P457" s="255">
        <f>SUM(P458:P477)</f>
        <v>0</v>
      </c>
      <c r="Q457" s="254"/>
      <c r="R457" s="255">
        <f>SUM(R458:R477)</f>
        <v>0.021644500000000001</v>
      </c>
      <c r="S457" s="254"/>
      <c r="T457" s="256">
        <f>SUM(T458:T477)</f>
        <v>0.012986699999999999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57" t="s">
        <v>91</v>
      </c>
      <c r="AT457" s="258" t="s">
        <v>77</v>
      </c>
      <c r="AU457" s="258" t="s">
        <v>85</v>
      </c>
      <c r="AY457" s="257" t="s">
        <v>217</v>
      </c>
      <c r="BK457" s="259">
        <f>SUM(BK458:BK477)</f>
        <v>0</v>
      </c>
    </row>
    <row r="458" s="2" customFormat="1" ht="24.15" customHeight="1">
      <c r="A458" s="40"/>
      <c r="B458" s="41"/>
      <c r="C458" s="262" t="s">
        <v>863</v>
      </c>
      <c r="D458" s="262" t="s">
        <v>220</v>
      </c>
      <c r="E458" s="263" t="s">
        <v>864</v>
      </c>
      <c r="F458" s="264" t="s">
        <v>865</v>
      </c>
      <c r="G458" s="265" t="s">
        <v>223</v>
      </c>
      <c r="H458" s="266">
        <v>43.289000000000001</v>
      </c>
      <c r="I458" s="267"/>
      <c r="J458" s="268">
        <f>ROUND(I458*H458,2)</f>
        <v>0</v>
      </c>
      <c r="K458" s="269"/>
      <c r="L458" s="43"/>
      <c r="M458" s="270" t="s">
        <v>1</v>
      </c>
      <c r="N458" s="271" t="s">
        <v>44</v>
      </c>
      <c r="O458" s="99"/>
      <c r="P458" s="272">
        <f>O458*H458</f>
        <v>0</v>
      </c>
      <c r="Q458" s="272">
        <v>0</v>
      </c>
      <c r="R458" s="272">
        <f>Q458*H458</f>
        <v>0</v>
      </c>
      <c r="S458" s="272">
        <v>0.00029999999999999997</v>
      </c>
      <c r="T458" s="273">
        <f>S458*H458</f>
        <v>0.012986699999999999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74" t="s">
        <v>257</v>
      </c>
      <c r="AT458" s="274" t="s">
        <v>220</v>
      </c>
      <c r="AU458" s="274" t="s">
        <v>91</v>
      </c>
      <c r="AY458" s="17" t="s">
        <v>217</v>
      </c>
      <c r="BE458" s="159">
        <f>IF(N458="základná",J458,0)</f>
        <v>0</v>
      </c>
      <c r="BF458" s="159">
        <f>IF(N458="znížená",J458,0)</f>
        <v>0</v>
      </c>
      <c r="BG458" s="159">
        <f>IF(N458="zákl. prenesená",J458,0)</f>
        <v>0</v>
      </c>
      <c r="BH458" s="159">
        <f>IF(N458="zníž. prenesená",J458,0)</f>
        <v>0</v>
      </c>
      <c r="BI458" s="159">
        <f>IF(N458="nulová",J458,0)</f>
        <v>0</v>
      </c>
      <c r="BJ458" s="17" t="s">
        <v>91</v>
      </c>
      <c r="BK458" s="159">
        <f>ROUND(I458*H458,2)</f>
        <v>0</v>
      </c>
      <c r="BL458" s="17" t="s">
        <v>257</v>
      </c>
      <c r="BM458" s="274" t="s">
        <v>866</v>
      </c>
    </row>
    <row r="459" s="13" customFormat="1">
      <c r="A459" s="13"/>
      <c r="B459" s="275"/>
      <c r="C459" s="276"/>
      <c r="D459" s="277" t="s">
        <v>225</v>
      </c>
      <c r="E459" s="278" t="s">
        <v>1</v>
      </c>
      <c r="F459" s="279" t="s">
        <v>867</v>
      </c>
      <c r="G459" s="276"/>
      <c r="H459" s="280">
        <v>16.478000000000002</v>
      </c>
      <c r="I459" s="281"/>
      <c r="J459" s="276"/>
      <c r="K459" s="276"/>
      <c r="L459" s="282"/>
      <c r="M459" s="283"/>
      <c r="N459" s="284"/>
      <c r="O459" s="284"/>
      <c r="P459" s="284"/>
      <c r="Q459" s="284"/>
      <c r="R459" s="284"/>
      <c r="S459" s="284"/>
      <c r="T459" s="28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86" t="s">
        <v>225</v>
      </c>
      <c r="AU459" s="286" t="s">
        <v>91</v>
      </c>
      <c r="AV459" s="13" t="s">
        <v>91</v>
      </c>
      <c r="AW459" s="13" t="s">
        <v>33</v>
      </c>
      <c r="AX459" s="13" t="s">
        <v>78</v>
      </c>
      <c r="AY459" s="286" t="s">
        <v>217</v>
      </c>
    </row>
    <row r="460" s="13" customFormat="1">
      <c r="A460" s="13"/>
      <c r="B460" s="275"/>
      <c r="C460" s="276"/>
      <c r="D460" s="277" t="s">
        <v>225</v>
      </c>
      <c r="E460" s="278" t="s">
        <v>1</v>
      </c>
      <c r="F460" s="279" t="s">
        <v>122</v>
      </c>
      <c r="G460" s="276"/>
      <c r="H460" s="280">
        <v>24.75</v>
      </c>
      <c r="I460" s="281"/>
      <c r="J460" s="276"/>
      <c r="K460" s="276"/>
      <c r="L460" s="282"/>
      <c r="M460" s="283"/>
      <c r="N460" s="284"/>
      <c r="O460" s="284"/>
      <c r="P460" s="284"/>
      <c r="Q460" s="284"/>
      <c r="R460" s="284"/>
      <c r="S460" s="284"/>
      <c r="T460" s="28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86" t="s">
        <v>225</v>
      </c>
      <c r="AU460" s="286" t="s">
        <v>91</v>
      </c>
      <c r="AV460" s="13" t="s">
        <v>91</v>
      </c>
      <c r="AW460" s="13" t="s">
        <v>33</v>
      </c>
      <c r="AX460" s="13" t="s">
        <v>78</v>
      </c>
      <c r="AY460" s="286" t="s">
        <v>217</v>
      </c>
    </row>
    <row r="461" s="15" customFormat="1">
      <c r="A461" s="15"/>
      <c r="B461" s="298"/>
      <c r="C461" s="299"/>
      <c r="D461" s="277" t="s">
        <v>225</v>
      </c>
      <c r="E461" s="300" t="s">
        <v>133</v>
      </c>
      <c r="F461" s="301" t="s">
        <v>300</v>
      </c>
      <c r="G461" s="299"/>
      <c r="H461" s="302">
        <v>41.228000000000002</v>
      </c>
      <c r="I461" s="303"/>
      <c r="J461" s="299"/>
      <c r="K461" s="299"/>
      <c r="L461" s="304"/>
      <c r="M461" s="305"/>
      <c r="N461" s="306"/>
      <c r="O461" s="306"/>
      <c r="P461" s="306"/>
      <c r="Q461" s="306"/>
      <c r="R461" s="306"/>
      <c r="S461" s="306"/>
      <c r="T461" s="307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308" t="s">
        <v>225</v>
      </c>
      <c r="AU461" s="308" t="s">
        <v>91</v>
      </c>
      <c r="AV461" s="15" t="s">
        <v>234</v>
      </c>
      <c r="AW461" s="15" t="s">
        <v>33</v>
      </c>
      <c r="AX461" s="15" t="s">
        <v>78</v>
      </c>
      <c r="AY461" s="308" t="s">
        <v>217</v>
      </c>
    </row>
    <row r="462" s="13" customFormat="1">
      <c r="A462" s="13"/>
      <c r="B462" s="275"/>
      <c r="C462" s="276"/>
      <c r="D462" s="277" t="s">
        <v>225</v>
      </c>
      <c r="E462" s="278" t="s">
        <v>1</v>
      </c>
      <c r="F462" s="279" t="s">
        <v>868</v>
      </c>
      <c r="G462" s="276"/>
      <c r="H462" s="280">
        <v>2.0609999999999999</v>
      </c>
      <c r="I462" s="281"/>
      <c r="J462" s="276"/>
      <c r="K462" s="276"/>
      <c r="L462" s="282"/>
      <c r="M462" s="283"/>
      <c r="N462" s="284"/>
      <c r="O462" s="284"/>
      <c r="P462" s="284"/>
      <c r="Q462" s="284"/>
      <c r="R462" s="284"/>
      <c r="S462" s="284"/>
      <c r="T462" s="28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86" t="s">
        <v>225</v>
      </c>
      <c r="AU462" s="286" t="s">
        <v>91</v>
      </c>
      <c r="AV462" s="13" t="s">
        <v>91</v>
      </c>
      <c r="AW462" s="13" t="s">
        <v>33</v>
      </c>
      <c r="AX462" s="13" t="s">
        <v>78</v>
      </c>
      <c r="AY462" s="286" t="s">
        <v>217</v>
      </c>
    </row>
    <row r="463" s="14" customFormat="1">
      <c r="A463" s="14"/>
      <c r="B463" s="287"/>
      <c r="C463" s="288"/>
      <c r="D463" s="277" t="s">
        <v>225</v>
      </c>
      <c r="E463" s="289" t="s">
        <v>136</v>
      </c>
      <c r="F463" s="290" t="s">
        <v>228</v>
      </c>
      <c r="G463" s="288"/>
      <c r="H463" s="291">
        <v>43.289000000000001</v>
      </c>
      <c r="I463" s="292"/>
      <c r="J463" s="288"/>
      <c r="K463" s="288"/>
      <c r="L463" s="293"/>
      <c r="M463" s="294"/>
      <c r="N463" s="295"/>
      <c r="O463" s="295"/>
      <c r="P463" s="295"/>
      <c r="Q463" s="295"/>
      <c r="R463" s="295"/>
      <c r="S463" s="295"/>
      <c r="T463" s="29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97" t="s">
        <v>225</v>
      </c>
      <c r="AU463" s="297" t="s">
        <v>91</v>
      </c>
      <c r="AV463" s="14" t="s">
        <v>140</v>
      </c>
      <c r="AW463" s="14" t="s">
        <v>33</v>
      </c>
      <c r="AX463" s="14" t="s">
        <v>85</v>
      </c>
      <c r="AY463" s="297" t="s">
        <v>217</v>
      </c>
    </row>
    <row r="464" s="2" customFormat="1" ht="24.15" customHeight="1">
      <c r="A464" s="40"/>
      <c r="B464" s="41"/>
      <c r="C464" s="262" t="s">
        <v>869</v>
      </c>
      <c r="D464" s="262" t="s">
        <v>220</v>
      </c>
      <c r="E464" s="263" t="s">
        <v>870</v>
      </c>
      <c r="F464" s="264" t="s">
        <v>871</v>
      </c>
      <c r="G464" s="265" t="s">
        <v>223</v>
      </c>
      <c r="H464" s="266">
        <v>43.289000000000001</v>
      </c>
      <c r="I464" s="267"/>
      <c r="J464" s="268">
        <f>ROUND(I464*H464,2)</f>
        <v>0</v>
      </c>
      <c r="K464" s="269"/>
      <c r="L464" s="43"/>
      <c r="M464" s="270" t="s">
        <v>1</v>
      </c>
      <c r="N464" s="271" t="s">
        <v>44</v>
      </c>
      <c r="O464" s="99"/>
      <c r="P464" s="272">
        <f>O464*H464</f>
        <v>0</v>
      </c>
      <c r="Q464" s="272">
        <v>0.00012999999999999999</v>
      </c>
      <c r="R464" s="272">
        <f>Q464*H464</f>
        <v>0.0056275699999999993</v>
      </c>
      <c r="S464" s="272">
        <v>0</v>
      </c>
      <c r="T464" s="273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74" t="s">
        <v>257</v>
      </c>
      <c r="AT464" s="274" t="s">
        <v>220</v>
      </c>
      <c r="AU464" s="274" t="s">
        <v>91</v>
      </c>
      <c r="AY464" s="17" t="s">
        <v>217</v>
      </c>
      <c r="BE464" s="159">
        <f>IF(N464="základná",J464,0)</f>
        <v>0</v>
      </c>
      <c r="BF464" s="159">
        <f>IF(N464="znížená",J464,0)</f>
        <v>0</v>
      </c>
      <c r="BG464" s="159">
        <f>IF(N464="zákl. prenesená",J464,0)</f>
        <v>0</v>
      </c>
      <c r="BH464" s="159">
        <f>IF(N464="zníž. prenesená",J464,0)</f>
        <v>0</v>
      </c>
      <c r="BI464" s="159">
        <f>IF(N464="nulová",J464,0)</f>
        <v>0</v>
      </c>
      <c r="BJ464" s="17" t="s">
        <v>91</v>
      </c>
      <c r="BK464" s="159">
        <f>ROUND(I464*H464,2)</f>
        <v>0</v>
      </c>
      <c r="BL464" s="17" t="s">
        <v>257</v>
      </c>
      <c r="BM464" s="274" t="s">
        <v>872</v>
      </c>
    </row>
    <row r="465" s="13" customFormat="1">
      <c r="A465" s="13"/>
      <c r="B465" s="275"/>
      <c r="C465" s="276"/>
      <c r="D465" s="277" t="s">
        <v>225</v>
      </c>
      <c r="E465" s="278" t="s">
        <v>1</v>
      </c>
      <c r="F465" s="279" t="s">
        <v>136</v>
      </c>
      <c r="G465" s="276"/>
      <c r="H465" s="280">
        <v>43.289000000000001</v>
      </c>
      <c r="I465" s="281"/>
      <c r="J465" s="276"/>
      <c r="K465" s="276"/>
      <c r="L465" s="282"/>
      <c r="M465" s="283"/>
      <c r="N465" s="284"/>
      <c r="O465" s="284"/>
      <c r="P465" s="284"/>
      <c r="Q465" s="284"/>
      <c r="R465" s="284"/>
      <c r="S465" s="284"/>
      <c r="T465" s="28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86" t="s">
        <v>225</v>
      </c>
      <c r="AU465" s="286" t="s">
        <v>91</v>
      </c>
      <c r="AV465" s="13" t="s">
        <v>91</v>
      </c>
      <c r="AW465" s="13" t="s">
        <v>33</v>
      </c>
      <c r="AX465" s="13" t="s">
        <v>78</v>
      </c>
      <c r="AY465" s="286" t="s">
        <v>217</v>
      </c>
    </row>
    <row r="466" s="14" customFormat="1">
      <c r="A466" s="14"/>
      <c r="B466" s="287"/>
      <c r="C466" s="288"/>
      <c r="D466" s="277" t="s">
        <v>225</v>
      </c>
      <c r="E466" s="289" t="s">
        <v>1</v>
      </c>
      <c r="F466" s="290" t="s">
        <v>228</v>
      </c>
      <c r="G466" s="288"/>
      <c r="H466" s="291">
        <v>43.289000000000001</v>
      </c>
      <c r="I466" s="292"/>
      <c r="J466" s="288"/>
      <c r="K466" s="288"/>
      <c r="L466" s="293"/>
      <c r="M466" s="294"/>
      <c r="N466" s="295"/>
      <c r="O466" s="295"/>
      <c r="P466" s="295"/>
      <c r="Q466" s="295"/>
      <c r="R466" s="295"/>
      <c r="S466" s="295"/>
      <c r="T466" s="29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97" t="s">
        <v>225</v>
      </c>
      <c r="AU466" s="297" t="s">
        <v>91</v>
      </c>
      <c r="AV466" s="14" t="s">
        <v>140</v>
      </c>
      <c r="AW466" s="14" t="s">
        <v>33</v>
      </c>
      <c r="AX466" s="14" t="s">
        <v>85</v>
      </c>
      <c r="AY466" s="297" t="s">
        <v>217</v>
      </c>
    </row>
    <row r="467" s="2" customFormat="1" ht="24.15" customHeight="1">
      <c r="A467" s="40"/>
      <c r="B467" s="41"/>
      <c r="C467" s="262" t="s">
        <v>873</v>
      </c>
      <c r="D467" s="262" t="s">
        <v>220</v>
      </c>
      <c r="E467" s="263" t="s">
        <v>874</v>
      </c>
      <c r="F467" s="264" t="s">
        <v>875</v>
      </c>
      <c r="G467" s="265" t="s">
        <v>223</v>
      </c>
      <c r="H467" s="266">
        <v>43.289000000000001</v>
      </c>
      <c r="I467" s="267"/>
      <c r="J467" s="268">
        <f>ROUND(I467*H467,2)</f>
        <v>0</v>
      </c>
      <c r="K467" s="269"/>
      <c r="L467" s="43"/>
      <c r="M467" s="270" t="s">
        <v>1</v>
      </c>
      <c r="N467" s="271" t="s">
        <v>44</v>
      </c>
      <c r="O467" s="99"/>
      <c r="P467" s="272">
        <f>O467*H467</f>
        <v>0</v>
      </c>
      <c r="Q467" s="272">
        <v>0</v>
      </c>
      <c r="R467" s="272">
        <f>Q467*H467</f>
        <v>0</v>
      </c>
      <c r="S467" s="272">
        <v>0</v>
      </c>
      <c r="T467" s="273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74" t="s">
        <v>257</v>
      </c>
      <c r="AT467" s="274" t="s">
        <v>220</v>
      </c>
      <c r="AU467" s="274" t="s">
        <v>91</v>
      </c>
      <c r="AY467" s="17" t="s">
        <v>217</v>
      </c>
      <c r="BE467" s="159">
        <f>IF(N467="základná",J467,0)</f>
        <v>0</v>
      </c>
      <c r="BF467" s="159">
        <f>IF(N467="znížená",J467,0)</f>
        <v>0</v>
      </c>
      <c r="BG467" s="159">
        <f>IF(N467="zákl. prenesená",J467,0)</f>
        <v>0</v>
      </c>
      <c r="BH467" s="159">
        <f>IF(N467="zníž. prenesená",J467,0)</f>
        <v>0</v>
      </c>
      <c r="BI467" s="159">
        <f>IF(N467="nulová",J467,0)</f>
        <v>0</v>
      </c>
      <c r="BJ467" s="17" t="s">
        <v>91</v>
      </c>
      <c r="BK467" s="159">
        <f>ROUND(I467*H467,2)</f>
        <v>0</v>
      </c>
      <c r="BL467" s="17" t="s">
        <v>257</v>
      </c>
      <c r="BM467" s="274" t="s">
        <v>876</v>
      </c>
    </row>
    <row r="468" s="13" customFormat="1">
      <c r="A468" s="13"/>
      <c r="B468" s="275"/>
      <c r="C468" s="276"/>
      <c r="D468" s="277" t="s">
        <v>225</v>
      </c>
      <c r="E468" s="278" t="s">
        <v>1</v>
      </c>
      <c r="F468" s="279" t="s">
        <v>136</v>
      </c>
      <c r="G468" s="276"/>
      <c r="H468" s="280">
        <v>43.289000000000001</v>
      </c>
      <c r="I468" s="281"/>
      <c r="J468" s="276"/>
      <c r="K468" s="276"/>
      <c r="L468" s="282"/>
      <c r="M468" s="283"/>
      <c r="N468" s="284"/>
      <c r="O468" s="284"/>
      <c r="P468" s="284"/>
      <c r="Q468" s="284"/>
      <c r="R468" s="284"/>
      <c r="S468" s="284"/>
      <c r="T468" s="28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86" t="s">
        <v>225</v>
      </c>
      <c r="AU468" s="286" t="s">
        <v>91</v>
      </c>
      <c r="AV468" s="13" t="s">
        <v>91</v>
      </c>
      <c r="AW468" s="13" t="s">
        <v>33</v>
      </c>
      <c r="AX468" s="13" t="s">
        <v>85</v>
      </c>
      <c r="AY468" s="286" t="s">
        <v>217</v>
      </c>
    </row>
    <row r="469" s="2" customFormat="1" ht="24.15" customHeight="1">
      <c r="A469" s="40"/>
      <c r="B469" s="41"/>
      <c r="C469" s="262" t="s">
        <v>877</v>
      </c>
      <c r="D469" s="262" t="s">
        <v>220</v>
      </c>
      <c r="E469" s="263" t="s">
        <v>878</v>
      </c>
      <c r="F469" s="264" t="s">
        <v>879</v>
      </c>
      <c r="G469" s="265" t="s">
        <v>223</v>
      </c>
      <c r="H469" s="266">
        <v>43.289000000000001</v>
      </c>
      <c r="I469" s="267"/>
      <c r="J469" s="268">
        <f>ROUND(I469*H469,2)</f>
        <v>0</v>
      </c>
      <c r="K469" s="269"/>
      <c r="L469" s="43"/>
      <c r="M469" s="270" t="s">
        <v>1</v>
      </c>
      <c r="N469" s="271" t="s">
        <v>44</v>
      </c>
      <c r="O469" s="99"/>
      <c r="P469" s="272">
        <f>O469*H469</f>
        <v>0</v>
      </c>
      <c r="Q469" s="272">
        <v>3.0000000000000001E-05</v>
      </c>
      <c r="R469" s="272">
        <f>Q469*H469</f>
        <v>0.00129867</v>
      </c>
      <c r="S469" s="272">
        <v>0</v>
      </c>
      <c r="T469" s="273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74" t="s">
        <v>257</v>
      </c>
      <c r="AT469" s="274" t="s">
        <v>220</v>
      </c>
      <c r="AU469" s="274" t="s">
        <v>91</v>
      </c>
      <c r="AY469" s="17" t="s">
        <v>217</v>
      </c>
      <c r="BE469" s="159">
        <f>IF(N469="základná",J469,0)</f>
        <v>0</v>
      </c>
      <c r="BF469" s="159">
        <f>IF(N469="znížená",J469,0)</f>
        <v>0</v>
      </c>
      <c r="BG469" s="159">
        <f>IF(N469="zákl. prenesená",J469,0)</f>
        <v>0</v>
      </c>
      <c r="BH469" s="159">
        <f>IF(N469="zníž. prenesená",J469,0)</f>
        <v>0</v>
      </c>
      <c r="BI469" s="159">
        <f>IF(N469="nulová",J469,0)</f>
        <v>0</v>
      </c>
      <c r="BJ469" s="17" t="s">
        <v>91</v>
      </c>
      <c r="BK469" s="159">
        <f>ROUND(I469*H469,2)</f>
        <v>0</v>
      </c>
      <c r="BL469" s="17" t="s">
        <v>257</v>
      </c>
      <c r="BM469" s="274" t="s">
        <v>880</v>
      </c>
    </row>
    <row r="470" s="13" customFormat="1">
      <c r="A470" s="13"/>
      <c r="B470" s="275"/>
      <c r="C470" s="276"/>
      <c r="D470" s="277" t="s">
        <v>225</v>
      </c>
      <c r="E470" s="278" t="s">
        <v>1</v>
      </c>
      <c r="F470" s="279" t="s">
        <v>136</v>
      </c>
      <c r="G470" s="276"/>
      <c r="H470" s="280">
        <v>43.289000000000001</v>
      </c>
      <c r="I470" s="281"/>
      <c r="J470" s="276"/>
      <c r="K470" s="276"/>
      <c r="L470" s="282"/>
      <c r="M470" s="283"/>
      <c r="N470" s="284"/>
      <c r="O470" s="284"/>
      <c r="P470" s="284"/>
      <c r="Q470" s="284"/>
      <c r="R470" s="284"/>
      <c r="S470" s="284"/>
      <c r="T470" s="28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86" t="s">
        <v>225</v>
      </c>
      <c r="AU470" s="286" t="s">
        <v>91</v>
      </c>
      <c r="AV470" s="13" t="s">
        <v>91</v>
      </c>
      <c r="AW470" s="13" t="s">
        <v>33</v>
      </c>
      <c r="AX470" s="13" t="s">
        <v>78</v>
      </c>
      <c r="AY470" s="286" t="s">
        <v>217</v>
      </c>
    </row>
    <row r="471" s="14" customFormat="1">
      <c r="A471" s="14"/>
      <c r="B471" s="287"/>
      <c r="C471" s="288"/>
      <c r="D471" s="277" t="s">
        <v>225</v>
      </c>
      <c r="E471" s="289" t="s">
        <v>1</v>
      </c>
      <c r="F471" s="290" t="s">
        <v>228</v>
      </c>
      <c r="G471" s="288"/>
      <c r="H471" s="291">
        <v>43.289000000000001</v>
      </c>
      <c r="I471" s="292"/>
      <c r="J471" s="288"/>
      <c r="K471" s="288"/>
      <c r="L471" s="293"/>
      <c r="M471" s="294"/>
      <c r="N471" s="295"/>
      <c r="O471" s="295"/>
      <c r="P471" s="295"/>
      <c r="Q471" s="295"/>
      <c r="R471" s="295"/>
      <c r="S471" s="295"/>
      <c r="T471" s="29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97" t="s">
        <v>225</v>
      </c>
      <c r="AU471" s="297" t="s">
        <v>91</v>
      </c>
      <c r="AV471" s="14" t="s">
        <v>140</v>
      </c>
      <c r="AW471" s="14" t="s">
        <v>33</v>
      </c>
      <c r="AX471" s="14" t="s">
        <v>85</v>
      </c>
      <c r="AY471" s="297" t="s">
        <v>217</v>
      </c>
    </row>
    <row r="472" s="2" customFormat="1" ht="24.15" customHeight="1">
      <c r="A472" s="40"/>
      <c r="B472" s="41"/>
      <c r="C472" s="262" t="s">
        <v>881</v>
      </c>
      <c r="D472" s="262" t="s">
        <v>220</v>
      </c>
      <c r="E472" s="263" t="s">
        <v>882</v>
      </c>
      <c r="F472" s="264" t="s">
        <v>883</v>
      </c>
      <c r="G472" s="265" t="s">
        <v>223</v>
      </c>
      <c r="H472" s="266">
        <v>16.478000000000002</v>
      </c>
      <c r="I472" s="267"/>
      <c r="J472" s="268">
        <f>ROUND(I472*H472,2)</f>
        <v>0</v>
      </c>
      <c r="K472" s="269"/>
      <c r="L472" s="43"/>
      <c r="M472" s="270" t="s">
        <v>1</v>
      </c>
      <c r="N472" s="271" t="s">
        <v>44</v>
      </c>
      <c r="O472" s="99"/>
      <c r="P472" s="272">
        <f>O472*H472</f>
        <v>0</v>
      </c>
      <c r="Q472" s="272">
        <v>0</v>
      </c>
      <c r="R472" s="272">
        <f>Q472*H472</f>
        <v>0</v>
      </c>
      <c r="S472" s="272">
        <v>0</v>
      </c>
      <c r="T472" s="273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74" t="s">
        <v>257</v>
      </c>
      <c r="AT472" s="274" t="s">
        <v>220</v>
      </c>
      <c r="AU472" s="274" t="s">
        <v>91</v>
      </c>
      <c r="AY472" s="17" t="s">
        <v>217</v>
      </c>
      <c r="BE472" s="159">
        <f>IF(N472="základná",J472,0)</f>
        <v>0</v>
      </c>
      <c r="BF472" s="159">
        <f>IF(N472="znížená",J472,0)</f>
        <v>0</v>
      </c>
      <c r="BG472" s="159">
        <f>IF(N472="zákl. prenesená",J472,0)</f>
        <v>0</v>
      </c>
      <c r="BH472" s="159">
        <f>IF(N472="zníž. prenesená",J472,0)</f>
        <v>0</v>
      </c>
      <c r="BI472" s="159">
        <f>IF(N472="nulová",J472,0)</f>
        <v>0</v>
      </c>
      <c r="BJ472" s="17" t="s">
        <v>91</v>
      </c>
      <c r="BK472" s="159">
        <f>ROUND(I472*H472,2)</f>
        <v>0</v>
      </c>
      <c r="BL472" s="17" t="s">
        <v>257</v>
      </c>
      <c r="BM472" s="274" t="s">
        <v>884</v>
      </c>
    </row>
    <row r="473" s="13" customFormat="1">
      <c r="A473" s="13"/>
      <c r="B473" s="275"/>
      <c r="C473" s="276"/>
      <c r="D473" s="277" t="s">
        <v>225</v>
      </c>
      <c r="E473" s="278" t="s">
        <v>1</v>
      </c>
      <c r="F473" s="279" t="s">
        <v>113</v>
      </c>
      <c r="G473" s="276"/>
      <c r="H473" s="280">
        <v>16.478000000000002</v>
      </c>
      <c r="I473" s="281"/>
      <c r="J473" s="276"/>
      <c r="K473" s="276"/>
      <c r="L473" s="282"/>
      <c r="M473" s="283"/>
      <c r="N473" s="284"/>
      <c r="O473" s="284"/>
      <c r="P473" s="284"/>
      <c r="Q473" s="284"/>
      <c r="R473" s="284"/>
      <c r="S473" s="284"/>
      <c r="T473" s="28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86" t="s">
        <v>225</v>
      </c>
      <c r="AU473" s="286" t="s">
        <v>91</v>
      </c>
      <c r="AV473" s="13" t="s">
        <v>91</v>
      </c>
      <c r="AW473" s="13" t="s">
        <v>33</v>
      </c>
      <c r="AX473" s="13" t="s">
        <v>78</v>
      </c>
      <c r="AY473" s="286" t="s">
        <v>217</v>
      </c>
    </row>
    <row r="474" s="14" customFormat="1">
      <c r="A474" s="14"/>
      <c r="B474" s="287"/>
      <c r="C474" s="288"/>
      <c r="D474" s="277" t="s">
        <v>225</v>
      </c>
      <c r="E474" s="289" t="s">
        <v>1</v>
      </c>
      <c r="F474" s="290" t="s">
        <v>228</v>
      </c>
      <c r="G474" s="288"/>
      <c r="H474" s="291">
        <v>16.478000000000002</v>
      </c>
      <c r="I474" s="292"/>
      <c r="J474" s="288"/>
      <c r="K474" s="288"/>
      <c r="L474" s="293"/>
      <c r="M474" s="294"/>
      <c r="N474" s="295"/>
      <c r="O474" s="295"/>
      <c r="P474" s="295"/>
      <c r="Q474" s="295"/>
      <c r="R474" s="295"/>
      <c r="S474" s="295"/>
      <c r="T474" s="29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97" t="s">
        <v>225</v>
      </c>
      <c r="AU474" s="297" t="s">
        <v>91</v>
      </c>
      <c r="AV474" s="14" t="s">
        <v>140</v>
      </c>
      <c r="AW474" s="14" t="s">
        <v>33</v>
      </c>
      <c r="AX474" s="14" t="s">
        <v>85</v>
      </c>
      <c r="AY474" s="297" t="s">
        <v>217</v>
      </c>
    </row>
    <row r="475" s="2" customFormat="1" ht="44.25" customHeight="1">
      <c r="A475" s="40"/>
      <c r="B475" s="41"/>
      <c r="C475" s="262" t="s">
        <v>885</v>
      </c>
      <c r="D475" s="262" t="s">
        <v>220</v>
      </c>
      <c r="E475" s="263" t="s">
        <v>886</v>
      </c>
      <c r="F475" s="264" t="s">
        <v>887</v>
      </c>
      <c r="G475" s="265" t="s">
        <v>223</v>
      </c>
      <c r="H475" s="266">
        <v>43.289000000000001</v>
      </c>
      <c r="I475" s="267"/>
      <c r="J475" s="268">
        <f>ROUND(I475*H475,2)</f>
        <v>0</v>
      </c>
      <c r="K475" s="269"/>
      <c r="L475" s="43"/>
      <c r="M475" s="270" t="s">
        <v>1</v>
      </c>
      <c r="N475" s="271" t="s">
        <v>44</v>
      </c>
      <c r="O475" s="99"/>
      <c r="P475" s="272">
        <f>O475*H475</f>
        <v>0</v>
      </c>
      <c r="Q475" s="272">
        <v>0.00034000000000000002</v>
      </c>
      <c r="R475" s="272">
        <f>Q475*H475</f>
        <v>0.014718260000000002</v>
      </c>
      <c r="S475" s="272">
        <v>0</v>
      </c>
      <c r="T475" s="273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74" t="s">
        <v>257</v>
      </c>
      <c r="AT475" s="274" t="s">
        <v>220</v>
      </c>
      <c r="AU475" s="274" t="s">
        <v>91</v>
      </c>
      <c r="AY475" s="17" t="s">
        <v>217</v>
      </c>
      <c r="BE475" s="159">
        <f>IF(N475="základná",J475,0)</f>
        <v>0</v>
      </c>
      <c r="BF475" s="159">
        <f>IF(N475="znížená",J475,0)</f>
        <v>0</v>
      </c>
      <c r="BG475" s="159">
        <f>IF(N475="zákl. prenesená",J475,0)</f>
        <v>0</v>
      </c>
      <c r="BH475" s="159">
        <f>IF(N475="zníž. prenesená",J475,0)</f>
        <v>0</v>
      </c>
      <c r="BI475" s="159">
        <f>IF(N475="nulová",J475,0)</f>
        <v>0</v>
      </c>
      <c r="BJ475" s="17" t="s">
        <v>91</v>
      </c>
      <c r="BK475" s="159">
        <f>ROUND(I475*H475,2)</f>
        <v>0</v>
      </c>
      <c r="BL475" s="17" t="s">
        <v>257</v>
      </c>
      <c r="BM475" s="274" t="s">
        <v>888</v>
      </c>
    </row>
    <row r="476" s="13" customFormat="1">
      <c r="A476" s="13"/>
      <c r="B476" s="275"/>
      <c r="C476" s="276"/>
      <c r="D476" s="277" t="s">
        <v>225</v>
      </c>
      <c r="E476" s="278" t="s">
        <v>1</v>
      </c>
      <c r="F476" s="279" t="s">
        <v>136</v>
      </c>
      <c r="G476" s="276"/>
      <c r="H476" s="280">
        <v>43.289000000000001</v>
      </c>
      <c r="I476" s="281"/>
      <c r="J476" s="276"/>
      <c r="K476" s="276"/>
      <c r="L476" s="282"/>
      <c r="M476" s="283"/>
      <c r="N476" s="284"/>
      <c r="O476" s="284"/>
      <c r="P476" s="284"/>
      <c r="Q476" s="284"/>
      <c r="R476" s="284"/>
      <c r="S476" s="284"/>
      <c r="T476" s="28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86" t="s">
        <v>225</v>
      </c>
      <c r="AU476" s="286" t="s">
        <v>91</v>
      </c>
      <c r="AV476" s="13" t="s">
        <v>91</v>
      </c>
      <c r="AW476" s="13" t="s">
        <v>33</v>
      </c>
      <c r="AX476" s="13" t="s">
        <v>78</v>
      </c>
      <c r="AY476" s="286" t="s">
        <v>217</v>
      </c>
    </row>
    <row r="477" s="14" customFormat="1">
      <c r="A477" s="14"/>
      <c r="B477" s="287"/>
      <c r="C477" s="288"/>
      <c r="D477" s="277" t="s">
        <v>225</v>
      </c>
      <c r="E477" s="289" t="s">
        <v>1</v>
      </c>
      <c r="F477" s="290" t="s">
        <v>228</v>
      </c>
      <c r="G477" s="288"/>
      <c r="H477" s="291">
        <v>43.289000000000001</v>
      </c>
      <c r="I477" s="292"/>
      <c r="J477" s="288"/>
      <c r="K477" s="288"/>
      <c r="L477" s="293"/>
      <c r="M477" s="294"/>
      <c r="N477" s="295"/>
      <c r="O477" s="295"/>
      <c r="P477" s="295"/>
      <c r="Q477" s="295"/>
      <c r="R477" s="295"/>
      <c r="S477" s="295"/>
      <c r="T477" s="29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97" t="s">
        <v>225</v>
      </c>
      <c r="AU477" s="297" t="s">
        <v>91</v>
      </c>
      <c r="AV477" s="14" t="s">
        <v>140</v>
      </c>
      <c r="AW477" s="14" t="s">
        <v>33</v>
      </c>
      <c r="AX477" s="14" t="s">
        <v>85</v>
      </c>
      <c r="AY477" s="297" t="s">
        <v>217</v>
      </c>
    </row>
    <row r="478" s="12" customFormat="1" ht="25.92" customHeight="1">
      <c r="A478" s="12"/>
      <c r="B478" s="247"/>
      <c r="C478" s="248"/>
      <c r="D478" s="249" t="s">
        <v>77</v>
      </c>
      <c r="E478" s="250" t="s">
        <v>386</v>
      </c>
      <c r="F478" s="250" t="s">
        <v>889</v>
      </c>
      <c r="G478" s="248"/>
      <c r="H478" s="248"/>
      <c r="I478" s="251"/>
      <c r="J478" s="226">
        <f>BK478</f>
        <v>0</v>
      </c>
      <c r="K478" s="248"/>
      <c r="L478" s="252"/>
      <c r="M478" s="253"/>
      <c r="N478" s="254"/>
      <c r="O478" s="254"/>
      <c r="P478" s="255">
        <f>P479+P492</f>
        <v>0</v>
      </c>
      <c r="Q478" s="254"/>
      <c r="R478" s="255">
        <f>R479+R492</f>
        <v>0.01</v>
      </c>
      <c r="S478" s="254"/>
      <c r="T478" s="256">
        <f>T479+T492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57" t="s">
        <v>234</v>
      </c>
      <c r="AT478" s="258" t="s">
        <v>77</v>
      </c>
      <c r="AU478" s="258" t="s">
        <v>78</v>
      </c>
      <c r="AY478" s="257" t="s">
        <v>217</v>
      </c>
      <c r="BK478" s="259">
        <f>BK479+BK492</f>
        <v>0</v>
      </c>
    </row>
    <row r="479" s="12" customFormat="1" ht="22.8" customHeight="1">
      <c r="A479" s="12"/>
      <c r="B479" s="247"/>
      <c r="C479" s="248"/>
      <c r="D479" s="249" t="s">
        <v>77</v>
      </c>
      <c r="E479" s="260" t="s">
        <v>890</v>
      </c>
      <c r="F479" s="260" t="s">
        <v>891</v>
      </c>
      <c r="G479" s="248"/>
      <c r="H479" s="248"/>
      <c r="I479" s="251"/>
      <c r="J479" s="261">
        <f>BK479</f>
        <v>0</v>
      </c>
      <c r="K479" s="248"/>
      <c r="L479" s="252"/>
      <c r="M479" s="253"/>
      <c r="N479" s="254"/>
      <c r="O479" s="254"/>
      <c r="P479" s="255">
        <f>SUM(P480:P491)</f>
        <v>0</v>
      </c>
      <c r="Q479" s="254"/>
      <c r="R479" s="255">
        <f>SUM(R480:R491)</f>
        <v>0.01</v>
      </c>
      <c r="S479" s="254"/>
      <c r="T479" s="256">
        <f>SUM(T480:T491)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57" t="s">
        <v>234</v>
      </c>
      <c r="AT479" s="258" t="s">
        <v>77</v>
      </c>
      <c r="AU479" s="258" t="s">
        <v>85</v>
      </c>
      <c r="AY479" s="257" t="s">
        <v>217</v>
      </c>
      <c r="BK479" s="259">
        <f>SUM(BK480:BK491)</f>
        <v>0</v>
      </c>
    </row>
    <row r="480" s="2" customFormat="1" ht="24.15" customHeight="1">
      <c r="A480" s="40"/>
      <c r="B480" s="41"/>
      <c r="C480" s="262" t="s">
        <v>892</v>
      </c>
      <c r="D480" s="262" t="s">
        <v>220</v>
      </c>
      <c r="E480" s="263" t="s">
        <v>893</v>
      </c>
      <c r="F480" s="264" t="s">
        <v>894</v>
      </c>
      <c r="G480" s="265" t="s">
        <v>305</v>
      </c>
      <c r="H480" s="266">
        <v>4</v>
      </c>
      <c r="I480" s="267"/>
      <c r="J480" s="268">
        <f>ROUND(I480*H480,2)</f>
        <v>0</v>
      </c>
      <c r="K480" s="269"/>
      <c r="L480" s="43"/>
      <c r="M480" s="270" t="s">
        <v>1</v>
      </c>
      <c r="N480" s="271" t="s">
        <v>44</v>
      </c>
      <c r="O480" s="99"/>
      <c r="P480" s="272">
        <f>O480*H480</f>
        <v>0</v>
      </c>
      <c r="Q480" s="272">
        <v>0</v>
      </c>
      <c r="R480" s="272">
        <f>Q480*H480</f>
        <v>0</v>
      </c>
      <c r="S480" s="272">
        <v>0</v>
      </c>
      <c r="T480" s="273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74" t="s">
        <v>526</v>
      </c>
      <c r="AT480" s="274" t="s">
        <v>220</v>
      </c>
      <c r="AU480" s="274" t="s">
        <v>91</v>
      </c>
      <c r="AY480" s="17" t="s">
        <v>217</v>
      </c>
      <c r="BE480" s="159">
        <f>IF(N480="základná",J480,0)</f>
        <v>0</v>
      </c>
      <c r="BF480" s="159">
        <f>IF(N480="znížená",J480,0)</f>
        <v>0</v>
      </c>
      <c r="BG480" s="159">
        <f>IF(N480="zákl. prenesená",J480,0)</f>
        <v>0</v>
      </c>
      <c r="BH480" s="159">
        <f>IF(N480="zníž. prenesená",J480,0)</f>
        <v>0</v>
      </c>
      <c r="BI480" s="159">
        <f>IF(N480="nulová",J480,0)</f>
        <v>0</v>
      </c>
      <c r="BJ480" s="17" t="s">
        <v>91</v>
      </c>
      <c r="BK480" s="159">
        <f>ROUND(I480*H480,2)</f>
        <v>0</v>
      </c>
      <c r="BL480" s="17" t="s">
        <v>526</v>
      </c>
      <c r="BM480" s="274" t="s">
        <v>895</v>
      </c>
    </row>
    <row r="481" s="13" customFormat="1">
      <c r="A481" s="13"/>
      <c r="B481" s="275"/>
      <c r="C481" s="276"/>
      <c r="D481" s="277" t="s">
        <v>225</v>
      </c>
      <c r="E481" s="278" t="s">
        <v>1</v>
      </c>
      <c r="F481" s="279" t="s">
        <v>896</v>
      </c>
      <c r="G481" s="276"/>
      <c r="H481" s="280">
        <v>1</v>
      </c>
      <c r="I481" s="281"/>
      <c r="J481" s="276"/>
      <c r="K481" s="276"/>
      <c r="L481" s="282"/>
      <c r="M481" s="283"/>
      <c r="N481" s="284"/>
      <c r="O481" s="284"/>
      <c r="P481" s="284"/>
      <c r="Q481" s="284"/>
      <c r="R481" s="284"/>
      <c r="S481" s="284"/>
      <c r="T481" s="28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86" t="s">
        <v>225</v>
      </c>
      <c r="AU481" s="286" t="s">
        <v>91</v>
      </c>
      <c r="AV481" s="13" t="s">
        <v>91</v>
      </c>
      <c r="AW481" s="13" t="s">
        <v>33</v>
      </c>
      <c r="AX481" s="13" t="s">
        <v>78</v>
      </c>
      <c r="AY481" s="286" t="s">
        <v>217</v>
      </c>
    </row>
    <row r="482" s="13" customFormat="1">
      <c r="A482" s="13"/>
      <c r="B482" s="275"/>
      <c r="C482" s="276"/>
      <c r="D482" s="277" t="s">
        <v>225</v>
      </c>
      <c r="E482" s="278" t="s">
        <v>1</v>
      </c>
      <c r="F482" s="279" t="s">
        <v>897</v>
      </c>
      <c r="G482" s="276"/>
      <c r="H482" s="280">
        <v>3</v>
      </c>
      <c r="I482" s="281"/>
      <c r="J482" s="276"/>
      <c r="K482" s="276"/>
      <c r="L482" s="282"/>
      <c r="M482" s="283"/>
      <c r="N482" s="284"/>
      <c r="O482" s="284"/>
      <c r="P482" s="284"/>
      <c r="Q482" s="284"/>
      <c r="R482" s="284"/>
      <c r="S482" s="284"/>
      <c r="T482" s="28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86" t="s">
        <v>225</v>
      </c>
      <c r="AU482" s="286" t="s">
        <v>91</v>
      </c>
      <c r="AV482" s="13" t="s">
        <v>91</v>
      </c>
      <c r="AW482" s="13" t="s">
        <v>33</v>
      </c>
      <c r="AX482" s="13" t="s">
        <v>78</v>
      </c>
      <c r="AY482" s="286" t="s">
        <v>217</v>
      </c>
    </row>
    <row r="483" s="14" customFormat="1">
      <c r="A483" s="14"/>
      <c r="B483" s="287"/>
      <c r="C483" s="288"/>
      <c r="D483" s="277" t="s">
        <v>225</v>
      </c>
      <c r="E483" s="289" t="s">
        <v>138</v>
      </c>
      <c r="F483" s="290" t="s">
        <v>228</v>
      </c>
      <c r="G483" s="288"/>
      <c r="H483" s="291">
        <v>4</v>
      </c>
      <c r="I483" s="292"/>
      <c r="J483" s="288"/>
      <c r="K483" s="288"/>
      <c r="L483" s="293"/>
      <c r="M483" s="294"/>
      <c r="N483" s="295"/>
      <c r="O483" s="295"/>
      <c r="P483" s="295"/>
      <c r="Q483" s="295"/>
      <c r="R483" s="295"/>
      <c r="S483" s="295"/>
      <c r="T483" s="29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97" t="s">
        <v>225</v>
      </c>
      <c r="AU483" s="297" t="s">
        <v>91</v>
      </c>
      <c r="AV483" s="14" t="s">
        <v>140</v>
      </c>
      <c r="AW483" s="14" t="s">
        <v>33</v>
      </c>
      <c r="AX483" s="14" t="s">
        <v>85</v>
      </c>
      <c r="AY483" s="297" t="s">
        <v>217</v>
      </c>
    </row>
    <row r="484" s="2" customFormat="1" ht="24.15" customHeight="1">
      <c r="A484" s="40"/>
      <c r="B484" s="41"/>
      <c r="C484" s="309" t="s">
        <v>898</v>
      </c>
      <c r="D484" s="309" t="s">
        <v>386</v>
      </c>
      <c r="E484" s="310" t="s">
        <v>899</v>
      </c>
      <c r="F484" s="311" t="s">
        <v>900</v>
      </c>
      <c r="G484" s="312" t="s">
        <v>305</v>
      </c>
      <c r="H484" s="313">
        <v>4</v>
      </c>
      <c r="I484" s="314"/>
      <c r="J484" s="315">
        <f>ROUND(I484*H484,2)</f>
        <v>0</v>
      </c>
      <c r="K484" s="316"/>
      <c r="L484" s="317"/>
      <c r="M484" s="318" t="s">
        <v>1</v>
      </c>
      <c r="N484" s="319" t="s">
        <v>44</v>
      </c>
      <c r="O484" s="99"/>
      <c r="P484" s="272">
        <f>O484*H484</f>
        <v>0</v>
      </c>
      <c r="Q484" s="272">
        <v>0.0025000000000000001</v>
      </c>
      <c r="R484" s="272">
        <f>Q484*H484</f>
        <v>0.01</v>
      </c>
      <c r="S484" s="272">
        <v>0</v>
      </c>
      <c r="T484" s="273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74" t="s">
        <v>807</v>
      </c>
      <c r="AT484" s="274" t="s">
        <v>386</v>
      </c>
      <c r="AU484" s="274" t="s">
        <v>91</v>
      </c>
      <c r="AY484" s="17" t="s">
        <v>217</v>
      </c>
      <c r="BE484" s="159">
        <f>IF(N484="základná",J484,0)</f>
        <v>0</v>
      </c>
      <c r="BF484" s="159">
        <f>IF(N484="znížená",J484,0)</f>
        <v>0</v>
      </c>
      <c r="BG484" s="159">
        <f>IF(N484="zákl. prenesená",J484,0)</f>
        <v>0</v>
      </c>
      <c r="BH484" s="159">
        <f>IF(N484="zníž. prenesená",J484,0)</f>
        <v>0</v>
      </c>
      <c r="BI484" s="159">
        <f>IF(N484="nulová",J484,0)</f>
        <v>0</v>
      </c>
      <c r="BJ484" s="17" t="s">
        <v>91</v>
      </c>
      <c r="BK484" s="159">
        <f>ROUND(I484*H484,2)</f>
        <v>0</v>
      </c>
      <c r="BL484" s="17" t="s">
        <v>807</v>
      </c>
      <c r="BM484" s="274" t="s">
        <v>901</v>
      </c>
    </row>
    <row r="485" s="2" customFormat="1" ht="21.75" customHeight="1">
      <c r="A485" s="40"/>
      <c r="B485" s="41"/>
      <c r="C485" s="262" t="s">
        <v>902</v>
      </c>
      <c r="D485" s="262" t="s">
        <v>220</v>
      </c>
      <c r="E485" s="263" t="s">
        <v>903</v>
      </c>
      <c r="F485" s="264" t="s">
        <v>904</v>
      </c>
      <c r="G485" s="265" t="s">
        <v>305</v>
      </c>
      <c r="H485" s="266">
        <v>4</v>
      </c>
      <c r="I485" s="267"/>
      <c r="J485" s="268">
        <f>ROUND(I485*H485,2)</f>
        <v>0</v>
      </c>
      <c r="K485" s="269"/>
      <c r="L485" s="43"/>
      <c r="M485" s="270" t="s">
        <v>1</v>
      </c>
      <c r="N485" s="271" t="s">
        <v>44</v>
      </c>
      <c r="O485" s="99"/>
      <c r="P485" s="272">
        <f>O485*H485</f>
        <v>0</v>
      </c>
      <c r="Q485" s="272">
        <v>0</v>
      </c>
      <c r="R485" s="272">
        <f>Q485*H485</f>
        <v>0</v>
      </c>
      <c r="S485" s="272">
        <v>0</v>
      </c>
      <c r="T485" s="273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74" t="s">
        <v>526</v>
      </c>
      <c r="AT485" s="274" t="s">
        <v>220</v>
      </c>
      <c r="AU485" s="274" t="s">
        <v>91</v>
      </c>
      <c r="AY485" s="17" t="s">
        <v>217</v>
      </c>
      <c r="BE485" s="159">
        <f>IF(N485="základná",J485,0)</f>
        <v>0</v>
      </c>
      <c r="BF485" s="159">
        <f>IF(N485="znížená",J485,0)</f>
        <v>0</v>
      </c>
      <c r="BG485" s="159">
        <f>IF(N485="zákl. prenesená",J485,0)</f>
        <v>0</v>
      </c>
      <c r="BH485" s="159">
        <f>IF(N485="zníž. prenesená",J485,0)</f>
        <v>0</v>
      </c>
      <c r="BI485" s="159">
        <f>IF(N485="nulová",J485,0)</f>
        <v>0</v>
      </c>
      <c r="BJ485" s="17" t="s">
        <v>91</v>
      </c>
      <c r="BK485" s="159">
        <f>ROUND(I485*H485,2)</f>
        <v>0</v>
      </c>
      <c r="BL485" s="17" t="s">
        <v>526</v>
      </c>
      <c r="BM485" s="274" t="s">
        <v>905</v>
      </c>
    </row>
    <row r="486" s="13" customFormat="1">
      <c r="A486" s="13"/>
      <c r="B486" s="275"/>
      <c r="C486" s="276"/>
      <c r="D486" s="277" t="s">
        <v>225</v>
      </c>
      <c r="E486" s="278" t="s">
        <v>1</v>
      </c>
      <c r="F486" s="279" t="s">
        <v>138</v>
      </c>
      <c r="G486" s="276"/>
      <c r="H486" s="280">
        <v>4</v>
      </c>
      <c r="I486" s="281"/>
      <c r="J486" s="276"/>
      <c r="K486" s="276"/>
      <c r="L486" s="282"/>
      <c r="M486" s="283"/>
      <c r="N486" s="284"/>
      <c r="O486" s="284"/>
      <c r="P486" s="284"/>
      <c r="Q486" s="284"/>
      <c r="R486" s="284"/>
      <c r="S486" s="284"/>
      <c r="T486" s="28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86" t="s">
        <v>225</v>
      </c>
      <c r="AU486" s="286" t="s">
        <v>91</v>
      </c>
      <c r="AV486" s="13" t="s">
        <v>91</v>
      </c>
      <c r="AW486" s="13" t="s">
        <v>33</v>
      </c>
      <c r="AX486" s="13" t="s">
        <v>85</v>
      </c>
      <c r="AY486" s="286" t="s">
        <v>217</v>
      </c>
    </row>
    <row r="487" s="2" customFormat="1" ht="24.15" customHeight="1">
      <c r="A487" s="40"/>
      <c r="B487" s="41"/>
      <c r="C487" s="262" t="s">
        <v>906</v>
      </c>
      <c r="D487" s="262" t="s">
        <v>220</v>
      </c>
      <c r="E487" s="263" t="s">
        <v>907</v>
      </c>
      <c r="F487" s="264" t="s">
        <v>908</v>
      </c>
      <c r="G487" s="265" t="s">
        <v>909</v>
      </c>
      <c r="H487" s="266">
        <v>1</v>
      </c>
      <c r="I487" s="267"/>
      <c r="J487" s="268">
        <f>ROUND(I487*H487,2)</f>
        <v>0</v>
      </c>
      <c r="K487" s="269"/>
      <c r="L487" s="43"/>
      <c r="M487" s="270" t="s">
        <v>1</v>
      </c>
      <c r="N487" s="271" t="s">
        <v>44</v>
      </c>
      <c r="O487" s="99"/>
      <c r="P487" s="272">
        <f>O487*H487</f>
        <v>0</v>
      </c>
      <c r="Q487" s="272">
        <v>0</v>
      </c>
      <c r="R487" s="272">
        <f>Q487*H487</f>
        <v>0</v>
      </c>
      <c r="S487" s="272">
        <v>0</v>
      </c>
      <c r="T487" s="273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74" t="s">
        <v>526</v>
      </c>
      <c r="AT487" s="274" t="s">
        <v>220</v>
      </c>
      <c r="AU487" s="274" t="s">
        <v>91</v>
      </c>
      <c r="AY487" s="17" t="s">
        <v>217</v>
      </c>
      <c r="BE487" s="159">
        <f>IF(N487="základná",J487,0)</f>
        <v>0</v>
      </c>
      <c r="BF487" s="159">
        <f>IF(N487="znížená",J487,0)</f>
        <v>0</v>
      </c>
      <c r="BG487" s="159">
        <f>IF(N487="zákl. prenesená",J487,0)</f>
        <v>0</v>
      </c>
      <c r="BH487" s="159">
        <f>IF(N487="zníž. prenesená",J487,0)</f>
        <v>0</v>
      </c>
      <c r="BI487" s="159">
        <f>IF(N487="nulová",J487,0)</f>
        <v>0</v>
      </c>
      <c r="BJ487" s="17" t="s">
        <v>91</v>
      </c>
      <c r="BK487" s="159">
        <f>ROUND(I487*H487,2)</f>
        <v>0</v>
      </c>
      <c r="BL487" s="17" t="s">
        <v>526</v>
      </c>
      <c r="BM487" s="274" t="s">
        <v>910</v>
      </c>
    </row>
    <row r="488" s="2" customFormat="1" ht="24.15" customHeight="1">
      <c r="A488" s="40"/>
      <c r="B488" s="41"/>
      <c r="C488" s="262" t="s">
        <v>911</v>
      </c>
      <c r="D488" s="262" t="s">
        <v>220</v>
      </c>
      <c r="E488" s="263" t="s">
        <v>912</v>
      </c>
      <c r="F488" s="264" t="s">
        <v>913</v>
      </c>
      <c r="G488" s="265" t="s">
        <v>305</v>
      </c>
      <c r="H488" s="266">
        <v>2</v>
      </c>
      <c r="I488" s="267"/>
      <c r="J488" s="268">
        <f>ROUND(I488*H488,2)</f>
        <v>0</v>
      </c>
      <c r="K488" s="269"/>
      <c r="L488" s="43"/>
      <c r="M488" s="270" t="s">
        <v>1</v>
      </c>
      <c r="N488" s="271" t="s">
        <v>44</v>
      </c>
      <c r="O488" s="99"/>
      <c r="P488" s="272">
        <f>O488*H488</f>
        <v>0</v>
      </c>
      <c r="Q488" s="272">
        <v>0</v>
      </c>
      <c r="R488" s="272">
        <f>Q488*H488</f>
        <v>0</v>
      </c>
      <c r="S488" s="272">
        <v>0</v>
      </c>
      <c r="T488" s="273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74" t="s">
        <v>526</v>
      </c>
      <c r="AT488" s="274" t="s">
        <v>220</v>
      </c>
      <c r="AU488" s="274" t="s">
        <v>91</v>
      </c>
      <c r="AY488" s="17" t="s">
        <v>217</v>
      </c>
      <c r="BE488" s="159">
        <f>IF(N488="základná",J488,0)</f>
        <v>0</v>
      </c>
      <c r="BF488" s="159">
        <f>IF(N488="znížená",J488,0)</f>
        <v>0</v>
      </c>
      <c r="BG488" s="159">
        <f>IF(N488="zákl. prenesená",J488,0)</f>
        <v>0</v>
      </c>
      <c r="BH488" s="159">
        <f>IF(N488="zníž. prenesená",J488,0)</f>
        <v>0</v>
      </c>
      <c r="BI488" s="159">
        <f>IF(N488="nulová",J488,0)</f>
        <v>0</v>
      </c>
      <c r="BJ488" s="17" t="s">
        <v>91</v>
      </c>
      <c r="BK488" s="159">
        <f>ROUND(I488*H488,2)</f>
        <v>0</v>
      </c>
      <c r="BL488" s="17" t="s">
        <v>526</v>
      </c>
      <c r="BM488" s="274" t="s">
        <v>914</v>
      </c>
    </row>
    <row r="489" s="13" customFormat="1">
      <c r="A489" s="13"/>
      <c r="B489" s="275"/>
      <c r="C489" s="276"/>
      <c r="D489" s="277" t="s">
        <v>225</v>
      </c>
      <c r="E489" s="278" t="s">
        <v>1</v>
      </c>
      <c r="F489" s="279" t="s">
        <v>915</v>
      </c>
      <c r="G489" s="276"/>
      <c r="H489" s="280">
        <v>1</v>
      </c>
      <c r="I489" s="281"/>
      <c r="J489" s="276"/>
      <c r="K489" s="276"/>
      <c r="L489" s="282"/>
      <c r="M489" s="283"/>
      <c r="N489" s="284"/>
      <c r="O489" s="284"/>
      <c r="P489" s="284"/>
      <c r="Q489" s="284"/>
      <c r="R489" s="284"/>
      <c r="S489" s="284"/>
      <c r="T489" s="28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86" t="s">
        <v>225</v>
      </c>
      <c r="AU489" s="286" t="s">
        <v>91</v>
      </c>
      <c r="AV489" s="13" t="s">
        <v>91</v>
      </c>
      <c r="AW489" s="13" t="s">
        <v>33</v>
      </c>
      <c r="AX489" s="13" t="s">
        <v>78</v>
      </c>
      <c r="AY489" s="286" t="s">
        <v>217</v>
      </c>
    </row>
    <row r="490" s="13" customFormat="1">
      <c r="A490" s="13"/>
      <c r="B490" s="275"/>
      <c r="C490" s="276"/>
      <c r="D490" s="277" t="s">
        <v>225</v>
      </c>
      <c r="E490" s="278" t="s">
        <v>1</v>
      </c>
      <c r="F490" s="279" t="s">
        <v>916</v>
      </c>
      <c r="G490" s="276"/>
      <c r="H490" s="280">
        <v>1</v>
      </c>
      <c r="I490" s="281"/>
      <c r="J490" s="276"/>
      <c r="K490" s="276"/>
      <c r="L490" s="282"/>
      <c r="M490" s="283"/>
      <c r="N490" s="284"/>
      <c r="O490" s="284"/>
      <c r="P490" s="284"/>
      <c r="Q490" s="284"/>
      <c r="R490" s="284"/>
      <c r="S490" s="284"/>
      <c r="T490" s="28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86" t="s">
        <v>225</v>
      </c>
      <c r="AU490" s="286" t="s">
        <v>91</v>
      </c>
      <c r="AV490" s="13" t="s">
        <v>91</v>
      </c>
      <c r="AW490" s="13" t="s">
        <v>33</v>
      </c>
      <c r="AX490" s="13" t="s">
        <v>78</v>
      </c>
      <c r="AY490" s="286" t="s">
        <v>217</v>
      </c>
    </row>
    <row r="491" s="14" customFormat="1">
      <c r="A491" s="14"/>
      <c r="B491" s="287"/>
      <c r="C491" s="288"/>
      <c r="D491" s="277" t="s">
        <v>225</v>
      </c>
      <c r="E491" s="289" t="s">
        <v>1</v>
      </c>
      <c r="F491" s="290" t="s">
        <v>228</v>
      </c>
      <c r="G491" s="288"/>
      <c r="H491" s="291">
        <v>2</v>
      </c>
      <c r="I491" s="292"/>
      <c r="J491" s="288"/>
      <c r="K491" s="288"/>
      <c r="L491" s="293"/>
      <c r="M491" s="294"/>
      <c r="N491" s="295"/>
      <c r="O491" s="295"/>
      <c r="P491" s="295"/>
      <c r="Q491" s="295"/>
      <c r="R491" s="295"/>
      <c r="S491" s="295"/>
      <c r="T491" s="29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97" t="s">
        <v>225</v>
      </c>
      <c r="AU491" s="297" t="s">
        <v>91</v>
      </c>
      <c r="AV491" s="14" t="s">
        <v>140</v>
      </c>
      <c r="AW491" s="14" t="s">
        <v>33</v>
      </c>
      <c r="AX491" s="14" t="s">
        <v>85</v>
      </c>
      <c r="AY491" s="297" t="s">
        <v>217</v>
      </c>
    </row>
    <row r="492" s="12" customFormat="1" ht="22.8" customHeight="1">
      <c r="A492" s="12"/>
      <c r="B492" s="247"/>
      <c r="C492" s="248"/>
      <c r="D492" s="249" t="s">
        <v>77</v>
      </c>
      <c r="E492" s="260" t="s">
        <v>917</v>
      </c>
      <c r="F492" s="260" t="s">
        <v>918</v>
      </c>
      <c r="G492" s="248"/>
      <c r="H492" s="248"/>
      <c r="I492" s="251"/>
      <c r="J492" s="261">
        <f>BK492</f>
        <v>0</v>
      </c>
      <c r="K492" s="248"/>
      <c r="L492" s="252"/>
      <c r="M492" s="253"/>
      <c r="N492" s="254"/>
      <c r="O492" s="254"/>
      <c r="P492" s="255">
        <f>SUM(P493:P495)</f>
        <v>0</v>
      </c>
      <c r="Q492" s="254"/>
      <c r="R492" s="255">
        <f>SUM(R493:R495)</f>
        <v>0</v>
      </c>
      <c r="S492" s="254"/>
      <c r="T492" s="256">
        <f>SUM(T493:T495)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57" t="s">
        <v>234</v>
      </c>
      <c r="AT492" s="258" t="s">
        <v>77</v>
      </c>
      <c r="AU492" s="258" t="s">
        <v>85</v>
      </c>
      <c r="AY492" s="257" t="s">
        <v>217</v>
      </c>
      <c r="BK492" s="259">
        <f>SUM(BK493:BK495)</f>
        <v>0</v>
      </c>
    </row>
    <row r="493" s="2" customFormat="1" ht="24.15" customHeight="1">
      <c r="A493" s="40"/>
      <c r="B493" s="41"/>
      <c r="C493" s="262" t="s">
        <v>919</v>
      </c>
      <c r="D493" s="262" t="s">
        <v>220</v>
      </c>
      <c r="E493" s="263" t="s">
        <v>920</v>
      </c>
      <c r="F493" s="264" t="s">
        <v>921</v>
      </c>
      <c r="G493" s="265" t="s">
        <v>231</v>
      </c>
      <c r="H493" s="266">
        <v>25</v>
      </c>
      <c r="I493" s="267"/>
      <c r="J493" s="268">
        <f>ROUND(I493*H493,2)</f>
        <v>0</v>
      </c>
      <c r="K493" s="269"/>
      <c r="L493" s="43"/>
      <c r="M493" s="270" t="s">
        <v>1</v>
      </c>
      <c r="N493" s="271" t="s">
        <v>44</v>
      </c>
      <c r="O493" s="99"/>
      <c r="P493" s="272">
        <f>O493*H493</f>
        <v>0</v>
      </c>
      <c r="Q493" s="272">
        <v>0</v>
      </c>
      <c r="R493" s="272">
        <f>Q493*H493</f>
        <v>0</v>
      </c>
      <c r="S493" s="272">
        <v>0</v>
      </c>
      <c r="T493" s="273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74" t="s">
        <v>526</v>
      </c>
      <c r="AT493" s="274" t="s">
        <v>220</v>
      </c>
      <c r="AU493" s="274" t="s">
        <v>91</v>
      </c>
      <c r="AY493" s="17" t="s">
        <v>217</v>
      </c>
      <c r="BE493" s="159">
        <f>IF(N493="základná",J493,0)</f>
        <v>0</v>
      </c>
      <c r="BF493" s="159">
        <f>IF(N493="znížená",J493,0)</f>
        <v>0</v>
      </c>
      <c r="BG493" s="159">
        <f>IF(N493="zákl. prenesená",J493,0)</f>
        <v>0</v>
      </c>
      <c r="BH493" s="159">
        <f>IF(N493="zníž. prenesená",J493,0)</f>
        <v>0</v>
      </c>
      <c r="BI493" s="159">
        <f>IF(N493="nulová",J493,0)</f>
        <v>0</v>
      </c>
      <c r="BJ493" s="17" t="s">
        <v>91</v>
      </c>
      <c r="BK493" s="159">
        <f>ROUND(I493*H493,2)</f>
        <v>0</v>
      </c>
      <c r="BL493" s="17" t="s">
        <v>526</v>
      </c>
      <c r="BM493" s="274" t="s">
        <v>922</v>
      </c>
    </row>
    <row r="494" s="13" customFormat="1">
      <c r="A494" s="13"/>
      <c r="B494" s="275"/>
      <c r="C494" s="276"/>
      <c r="D494" s="277" t="s">
        <v>225</v>
      </c>
      <c r="E494" s="278" t="s">
        <v>1</v>
      </c>
      <c r="F494" s="279" t="s">
        <v>923</v>
      </c>
      <c r="G494" s="276"/>
      <c r="H494" s="280">
        <v>25</v>
      </c>
      <c r="I494" s="281"/>
      <c r="J494" s="276"/>
      <c r="K494" s="276"/>
      <c r="L494" s="282"/>
      <c r="M494" s="283"/>
      <c r="N494" s="284"/>
      <c r="O494" s="284"/>
      <c r="P494" s="284"/>
      <c r="Q494" s="284"/>
      <c r="R494" s="284"/>
      <c r="S494" s="284"/>
      <c r="T494" s="28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86" t="s">
        <v>225</v>
      </c>
      <c r="AU494" s="286" t="s">
        <v>91</v>
      </c>
      <c r="AV494" s="13" t="s">
        <v>91</v>
      </c>
      <c r="AW494" s="13" t="s">
        <v>33</v>
      </c>
      <c r="AX494" s="13" t="s">
        <v>78</v>
      </c>
      <c r="AY494" s="286" t="s">
        <v>217</v>
      </c>
    </row>
    <row r="495" s="14" customFormat="1">
      <c r="A495" s="14"/>
      <c r="B495" s="287"/>
      <c r="C495" s="288"/>
      <c r="D495" s="277" t="s">
        <v>225</v>
      </c>
      <c r="E495" s="289" t="s">
        <v>1</v>
      </c>
      <c r="F495" s="290" t="s">
        <v>228</v>
      </c>
      <c r="G495" s="288"/>
      <c r="H495" s="291">
        <v>25</v>
      </c>
      <c r="I495" s="292"/>
      <c r="J495" s="288"/>
      <c r="K495" s="288"/>
      <c r="L495" s="293"/>
      <c r="M495" s="294"/>
      <c r="N495" s="295"/>
      <c r="O495" s="295"/>
      <c r="P495" s="295"/>
      <c r="Q495" s="295"/>
      <c r="R495" s="295"/>
      <c r="S495" s="295"/>
      <c r="T495" s="29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97" t="s">
        <v>225</v>
      </c>
      <c r="AU495" s="297" t="s">
        <v>91</v>
      </c>
      <c r="AV495" s="14" t="s">
        <v>140</v>
      </c>
      <c r="AW495" s="14" t="s">
        <v>33</v>
      </c>
      <c r="AX495" s="14" t="s">
        <v>85</v>
      </c>
      <c r="AY495" s="297" t="s">
        <v>217</v>
      </c>
    </row>
    <row r="496" s="12" customFormat="1" ht="25.92" customHeight="1">
      <c r="A496" s="12"/>
      <c r="B496" s="247"/>
      <c r="C496" s="248"/>
      <c r="D496" s="249" t="s">
        <v>77</v>
      </c>
      <c r="E496" s="250" t="s">
        <v>924</v>
      </c>
      <c r="F496" s="250" t="s">
        <v>925</v>
      </c>
      <c r="G496" s="248"/>
      <c r="H496" s="248"/>
      <c r="I496" s="251"/>
      <c r="J496" s="226">
        <f>BK496</f>
        <v>0</v>
      </c>
      <c r="K496" s="248"/>
      <c r="L496" s="252"/>
      <c r="M496" s="253"/>
      <c r="N496" s="254"/>
      <c r="O496" s="254"/>
      <c r="P496" s="255">
        <f>P497</f>
        <v>0</v>
      </c>
      <c r="Q496" s="254"/>
      <c r="R496" s="255">
        <f>R497</f>
        <v>0</v>
      </c>
      <c r="S496" s="254"/>
      <c r="T496" s="256">
        <f>T497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57" t="s">
        <v>140</v>
      </c>
      <c r="AT496" s="258" t="s">
        <v>77</v>
      </c>
      <c r="AU496" s="258" t="s">
        <v>78</v>
      </c>
      <c r="AY496" s="257" t="s">
        <v>217</v>
      </c>
      <c r="BK496" s="259">
        <f>BK497</f>
        <v>0</v>
      </c>
    </row>
    <row r="497" s="2" customFormat="1" ht="44.25" customHeight="1">
      <c r="A497" s="40"/>
      <c r="B497" s="41"/>
      <c r="C497" s="262" t="s">
        <v>926</v>
      </c>
      <c r="D497" s="262" t="s">
        <v>220</v>
      </c>
      <c r="E497" s="263" t="s">
        <v>927</v>
      </c>
      <c r="F497" s="264" t="s">
        <v>928</v>
      </c>
      <c r="G497" s="265" t="s">
        <v>929</v>
      </c>
      <c r="H497" s="266">
        <v>5</v>
      </c>
      <c r="I497" s="267"/>
      <c r="J497" s="268">
        <f>ROUND(I497*H497,2)</f>
        <v>0</v>
      </c>
      <c r="K497" s="269"/>
      <c r="L497" s="43"/>
      <c r="M497" s="270" t="s">
        <v>1</v>
      </c>
      <c r="N497" s="271" t="s">
        <v>44</v>
      </c>
      <c r="O497" s="99"/>
      <c r="P497" s="272">
        <f>O497*H497</f>
        <v>0</v>
      </c>
      <c r="Q497" s="272">
        <v>0</v>
      </c>
      <c r="R497" s="272">
        <f>Q497*H497</f>
        <v>0</v>
      </c>
      <c r="S497" s="272">
        <v>0</v>
      </c>
      <c r="T497" s="273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74" t="s">
        <v>930</v>
      </c>
      <c r="AT497" s="274" t="s">
        <v>220</v>
      </c>
      <c r="AU497" s="274" t="s">
        <v>85</v>
      </c>
      <c r="AY497" s="17" t="s">
        <v>217</v>
      </c>
      <c r="BE497" s="159">
        <f>IF(N497="základná",J497,0)</f>
        <v>0</v>
      </c>
      <c r="BF497" s="159">
        <f>IF(N497="znížená",J497,0)</f>
        <v>0</v>
      </c>
      <c r="BG497" s="159">
        <f>IF(N497="zákl. prenesená",J497,0)</f>
        <v>0</v>
      </c>
      <c r="BH497" s="159">
        <f>IF(N497="zníž. prenesená",J497,0)</f>
        <v>0</v>
      </c>
      <c r="BI497" s="159">
        <f>IF(N497="nulová",J497,0)</f>
        <v>0</v>
      </c>
      <c r="BJ497" s="17" t="s">
        <v>91</v>
      </c>
      <c r="BK497" s="159">
        <f>ROUND(I497*H497,2)</f>
        <v>0</v>
      </c>
      <c r="BL497" s="17" t="s">
        <v>930</v>
      </c>
      <c r="BM497" s="274" t="s">
        <v>931</v>
      </c>
    </row>
    <row r="498" s="12" customFormat="1" ht="25.92" customHeight="1">
      <c r="A498" s="12"/>
      <c r="B498" s="247"/>
      <c r="C498" s="248"/>
      <c r="D498" s="249" t="s">
        <v>77</v>
      </c>
      <c r="E498" s="250" t="s">
        <v>196</v>
      </c>
      <c r="F498" s="250" t="s">
        <v>932</v>
      </c>
      <c r="G498" s="248"/>
      <c r="H498" s="248"/>
      <c r="I498" s="251"/>
      <c r="J498" s="226">
        <f>BK498</f>
        <v>0</v>
      </c>
      <c r="K498" s="248"/>
      <c r="L498" s="252"/>
      <c r="M498" s="253"/>
      <c r="N498" s="254"/>
      <c r="O498" s="254"/>
      <c r="P498" s="255">
        <f>SUM(P499:P503)</f>
        <v>0</v>
      </c>
      <c r="Q498" s="254"/>
      <c r="R498" s="255">
        <f>SUM(R499:R503)</f>
        <v>0</v>
      </c>
      <c r="S498" s="254"/>
      <c r="T498" s="256">
        <f>SUM(T499:T503)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57" t="s">
        <v>242</v>
      </c>
      <c r="AT498" s="258" t="s">
        <v>77</v>
      </c>
      <c r="AU498" s="258" t="s">
        <v>78</v>
      </c>
      <c r="AY498" s="257" t="s">
        <v>217</v>
      </c>
      <c r="BK498" s="259">
        <f>SUM(BK499:BK503)</f>
        <v>0</v>
      </c>
    </row>
    <row r="499" s="2" customFormat="1" ht="55.5" customHeight="1">
      <c r="A499" s="40"/>
      <c r="B499" s="41"/>
      <c r="C499" s="262" t="s">
        <v>933</v>
      </c>
      <c r="D499" s="262" t="s">
        <v>220</v>
      </c>
      <c r="E499" s="263" t="s">
        <v>934</v>
      </c>
      <c r="F499" s="264" t="s">
        <v>935</v>
      </c>
      <c r="G499" s="265" t="s">
        <v>936</v>
      </c>
      <c r="H499" s="266">
        <v>1</v>
      </c>
      <c r="I499" s="267"/>
      <c r="J499" s="268">
        <f>ROUND(I499*H499,2)</f>
        <v>0</v>
      </c>
      <c r="K499" s="269"/>
      <c r="L499" s="43"/>
      <c r="M499" s="270" t="s">
        <v>1</v>
      </c>
      <c r="N499" s="271" t="s">
        <v>44</v>
      </c>
      <c r="O499" s="99"/>
      <c r="P499" s="272">
        <f>O499*H499</f>
        <v>0</v>
      </c>
      <c r="Q499" s="272">
        <v>0</v>
      </c>
      <c r="R499" s="272">
        <f>Q499*H499</f>
        <v>0</v>
      </c>
      <c r="S499" s="272">
        <v>0</v>
      </c>
      <c r="T499" s="273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74" t="s">
        <v>937</v>
      </c>
      <c r="AT499" s="274" t="s">
        <v>220</v>
      </c>
      <c r="AU499" s="274" t="s">
        <v>85</v>
      </c>
      <c r="AY499" s="17" t="s">
        <v>217</v>
      </c>
      <c r="BE499" s="159">
        <f>IF(N499="základná",J499,0)</f>
        <v>0</v>
      </c>
      <c r="BF499" s="159">
        <f>IF(N499="znížená",J499,0)</f>
        <v>0</v>
      </c>
      <c r="BG499" s="159">
        <f>IF(N499="zákl. prenesená",J499,0)</f>
        <v>0</v>
      </c>
      <c r="BH499" s="159">
        <f>IF(N499="zníž. prenesená",J499,0)</f>
        <v>0</v>
      </c>
      <c r="BI499" s="159">
        <f>IF(N499="nulová",J499,0)</f>
        <v>0</v>
      </c>
      <c r="BJ499" s="17" t="s">
        <v>91</v>
      </c>
      <c r="BK499" s="159">
        <f>ROUND(I499*H499,2)</f>
        <v>0</v>
      </c>
      <c r="BL499" s="17" t="s">
        <v>937</v>
      </c>
      <c r="BM499" s="274" t="s">
        <v>938</v>
      </c>
    </row>
    <row r="500" s="2" customFormat="1" ht="44.25" customHeight="1">
      <c r="A500" s="40"/>
      <c r="B500" s="41"/>
      <c r="C500" s="262" t="s">
        <v>939</v>
      </c>
      <c r="D500" s="262" t="s">
        <v>220</v>
      </c>
      <c r="E500" s="263" t="s">
        <v>940</v>
      </c>
      <c r="F500" s="264" t="s">
        <v>941</v>
      </c>
      <c r="G500" s="265" t="s">
        <v>223</v>
      </c>
      <c r="H500" s="266">
        <v>18.949999999999999</v>
      </c>
      <c r="I500" s="267"/>
      <c r="J500" s="268">
        <f>ROUND(I500*H500,2)</f>
        <v>0</v>
      </c>
      <c r="K500" s="269"/>
      <c r="L500" s="43"/>
      <c r="M500" s="270" t="s">
        <v>1</v>
      </c>
      <c r="N500" s="271" t="s">
        <v>44</v>
      </c>
      <c r="O500" s="99"/>
      <c r="P500" s="272">
        <f>O500*H500</f>
        <v>0</v>
      </c>
      <c r="Q500" s="272">
        <v>0</v>
      </c>
      <c r="R500" s="272">
        <f>Q500*H500</f>
        <v>0</v>
      </c>
      <c r="S500" s="272">
        <v>0</v>
      </c>
      <c r="T500" s="273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74" t="s">
        <v>937</v>
      </c>
      <c r="AT500" s="274" t="s">
        <v>220</v>
      </c>
      <c r="AU500" s="274" t="s">
        <v>85</v>
      </c>
      <c r="AY500" s="17" t="s">
        <v>217</v>
      </c>
      <c r="BE500" s="159">
        <f>IF(N500="základná",J500,0)</f>
        <v>0</v>
      </c>
      <c r="BF500" s="159">
        <f>IF(N500="znížená",J500,0)</f>
        <v>0</v>
      </c>
      <c r="BG500" s="159">
        <f>IF(N500="zákl. prenesená",J500,0)</f>
        <v>0</v>
      </c>
      <c r="BH500" s="159">
        <f>IF(N500="zníž. prenesená",J500,0)</f>
        <v>0</v>
      </c>
      <c r="BI500" s="159">
        <f>IF(N500="nulová",J500,0)</f>
        <v>0</v>
      </c>
      <c r="BJ500" s="17" t="s">
        <v>91</v>
      </c>
      <c r="BK500" s="159">
        <f>ROUND(I500*H500,2)</f>
        <v>0</v>
      </c>
      <c r="BL500" s="17" t="s">
        <v>937</v>
      </c>
      <c r="BM500" s="274" t="s">
        <v>942</v>
      </c>
    </row>
    <row r="501" s="13" customFormat="1">
      <c r="A501" s="13"/>
      <c r="B501" s="275"/>
      <c r="C501" s="276"/>
      <c r="D501" s="277" t="s">
        <v>225</v>
      </c>
      <c r="E501" s="278" t="s">
        <v>1</v>
      </c>
      <c r="F501" s="279" t="s">
        <v>283</v>
      </c>
      <c r="G501" s="276"/>
      <c r="H501" s="280">
        <v>18.949999999999999</v>
      </c>
      <c r="I501" s="281"/>
      <c r="J501" s="276"/>
      <c r="K501" s="276"/>
      <c r="L501" s="282"/>
      <c r="M501" s="283"/>
      <c r="N501" s="284"/>
      <c r="O501" s="284"/>
      <c r="P501" s="284"/>
      <c r="Q501" s="284"/>
      <c r="R501" s="284"/>
      <c r="S501" s="284"/>
      <c r="T501" s="28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86" t="s">
        <v>225</v>
      </c>
      <c r="AU501" s="286" t="s">
        <v>85</v>
      </c>
      <c r="AV501" s="13" t="s">
        <v>91</v>
      </c>
      <c r="AW501" s="13" t="s">
        <v>33</v>
      </c>
      <c r="AX501" s="13" t="s">
        <v>78</v>
      </c>
      <c r="AY501" s="286" t="s">
        <v>217</v>
      </c>
    </row>
    <row r="502" s="14" customFormat="1">
      <c r="A502" s="14"/>
      <c r="B502" s="287"/>
      <c r="C502" s="288"/>
      <c r="D502" s="277" t="s">
        <v>225</v>
      </c>
      <c r="E502" s="289" t="s">
        <v>1</v>
      </c>
      <c r="F502" s="290" t="s">
        <v>228</v>
      </c>
      <c r="G502" s="288"/>
      <c r="H502" s="291">
        <v>18.949999999999999</v>
      </c>
      <c r="I502" s="292"/>
      <c r="J502" s="288"/>
      <c r="K502" s="288"/>
      <c r="L502" s="293"/>
      <c r="M502" s="294"/>
      <c r="N502" s="295"/>
      <c r="O502" s="295"/>
      <c r="P502" s="295"/>
      <c r="Q502" s="295"/>
      <c r="R502" s="295"/>
      <c r="S502" s="295"/>
      <c r="T502" s="29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97" t="s">
        <v>225</v>
      </c>
      <c r="AU502" s="297" t="s">
        <v>85</v>
      </c>
      <c r="AV502" s="14" t="s">
        <v>140</v>
      </c>
      <c r="AW502" s="14" t="s">
        <v>33</v>
      </c>
      <c r="AX502" s="14" t="s">
        <v>85</v>
      </c>
      <c r="AY502" s="297" t="s">
        <v>217</v>
      </c>
    </row>
    <row r="503" s="2" customFormat="1" ht="24.15" customHeight="1">
      <c r="A503" s="40"/>
      <c r="B503" s="41"/>
      <c r="C503" s="262" t="s">
        <v>943</v>
      </c>
      <c r="D503" s="262" t="s">
        <v>220</v>
      </c>
      <c r="E503" s="263" t="s">
        <v>944</v>
      </c>
      <c r="F503" s="264" t="s">
        <v>945</v>
      </c>
      <c r="G503" s="265" t="s">
        <v>936</v>
      </c>
      <c r="H503" s="266">
        <v>1</v>
      </c>
      <c r="I503" s="267"/>
      <c r="J503" s="268">
        <f>ROUND(I503*H503,2)</f>
        <v>0</v>
      </c>
      <c r="K503" s="269"/>
      <c r="L503" s="43"/>
      <c r="M503" s="270" t="s">
        <v>1</v>
      </c>
      <c r="N503" s="271" t="s">
        <v>44</v>
      </c>
      <c r="O503" s="99"/>
      <c r="P503" s="272">
        <f>O503*H503</f>
        <v>0</v>
      </c>
      <c r="Q503" s="272">
        <v>0</v>
      </c>
      <c r="R503" s="272">
        <f>Q503*H503</f>
        <v>0</v>
      </c>
      <c r="S503" s="272">
        <v>0</v>
      </c>
      <c r="T503" s="273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74" t="s">
        <v>937</v>
      </c>
      <c r="AT503" s="274" t="s">
        <v>220</v>
      </c>
      <c r="AU503" s="274" t="s">
        <v>85</v>
      </c>
      <c r="AY503" s="17" t="s">
        <v>217</v>
      </c>
      <c r="BE503" s="159">
        <f>IF(N503="základná",J503,0)</f>
        <v>0</v>
      </c>
      <c r="BF503" s="159">
        <f>IF(N503="znížená",J503,0)</f>
        <v>0</v>
      </c>
      <c r="BG503" s="159">
        <f>IF(N503="zákl. prenesená",J503,0)</f>
        <v>0</v>
      </c>
      <c r="BH503" s="159">
        <f>IF(N503="zníž. prenesená",J503,0)</f>
        <v>0</v>
      </c>
      <c r="BI503" s="159">
        <f>IF(N503="nulová",J503,0)</f>
        <v>0</v>
      </c>
      <c r="BJ503" s="17" t="s">
        <v>91</v>
      </c>
      <c r="BK503" s="159">
        <f>ROUND(I503*H503,2)</f>
        <v>0</v>
      </c>
      <c r="BL503" s="17" t="s">
        <v>937</v>
      </c>
      <c r="BM503" s="274" t="s">
        <v>946</v>
      </c>
    </row>
    <row r="504" s="12" customFormat="1" ht="25.92" customHeight="1">
      <c r="A504" s="12"/>
      <c r="B504" s="247"/>
      <c r="C504" s="248"/>
      <c r="D504" s="249" t="s">
        <v>77</v>
      </c>
      <c r="E504" s="250" t="s">
        <v>947</v>
      </c>
      <c r="F504" s="250" t="s">
        <v>948</v>
      </c>
      <c r="G504" s="248"/>
      <c r="H504" s="248"/>
      <c r="I504" s="251"/>
      <c r="J504" s="226">
        <f>BK504</f>
        <v>0</v>
      </c>
      <c r="K504" s="248"/>
      <c r="L504" s="252"/>
      <c r="M504" s="253"/>
      <c r="N504" s="254"/>
      <c r="O504" s="254"/>
      <c r="P504" s="255">
        <f>SUM(P505:P508)</f>
        <v>0</v>
      </c>
      <c r="Q504" s="254"/>
      <c r="R504" s="255">
        <f>SUM(R505:R508)</f>
        <v>0</v>
      </c>
      <c r="S504" s="254"/>
      <c r="T504" s="256">
        <f>SUM(T505:T508)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57" t="s">
        <v>85</v>
      </c>
      <c r="AT504" s="258" t="s">
        <v>77</v>
      </c>
      <c r="AU504" s="258" t="s">
        <v>78</v>
      </c>
      <c r="AY504" s="257" t="s">
        <v>217</v>
      </c>
      <c r="BK504" s="259">
        <f>SUM(BK505:BK508)</f>
        <v>0</v>
      </c>
    </row>
    <row r="505" s="2" customFormat="1" ht="55.5" customHeight="1">
      <c r="A505" s="40"/>
      <c r="B505" s="41"/>
      <c r="C505" s="262" t="s">
        <v>949</v>
      </c>
      <c r="D505" s="262" t="s">
        <v>220</v>
      </c>
      <c r="E505" s="263" t="s">
        <v>950</v>
      </c>
      <c r="F505" s="264" t="s">
        <v>951</v>
      </c>
      <c r="G505" s="265" t="s">
        <v>1</v>
      </c>
      <c r="H505" s="266">
        <v>0</v>
      </c>
      <c r="I505" s="267"/>
      <c r="J505" s="268">
        <f>ROUND(I505*H505,2)</f>
        <v>0</v>
      </c>
      <c r="K505" s="269"/>
      <c r="L505" s="43"/>
      <c r="M505" s="270" t="s">
        <v>1</v>
      </c>
      <c r="N505" s="271" t="s">
        <v>44</v>
      </c>
      <c r="O505" s="99"/>
      <c r="P505" s="272">
        <f>O505*H505</f>
        <v>0</v>
      </c>
      <c r="Q505" s="272">
        <v>0</v>
      </c>
      <c r="R505" s="272">
        <f>Q505*H505</f>
        <v>0</v>
      </c>
      <c r="S505" s="272">
        <v>0</v>
      </c>
      <c r="T505" s="273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74" t="s">
        <v>930</v>
      </c>
      <c r="AT505" s="274" t="s">
        <v>220</v>
      </c>
      <c r="AU505" s="274" t="s">
        <v>85</v>
      </c>
      <c r="AY505" s="17" t="s">
        <v>217</v>
      </c>
      <c r="BE505" s="159">
        <f>IF(N505="základná",J505,0)</f>
        <v>0</v>
      </c>
      <c r="BF505" s="159">
        <f>IF(N505="znížená",J505,0)</f>
        <v>0</v>
      </c>
      <c r="BG505" s="159">
        <f>IF(N505="zákl. prenesená",J505,0)</f>
        <v>0</v>
      </c>
      <c r="BH505" s="159">
        <f>IF(N505="zníž. prenesená",J505,0)</f>
        <v>0</v>
      </c>
      <c r="BI505" s="159">
        <f>IF(N505="nulová",J505,0)</f>
        <v>0</v>
      </c>
      <c r="BJ505" s="17" t="s">
        <v>91</v>
      </c>
      <c r="BK505" s="159">
        <f>ROUND(I505*H505,2)</f>
        <v>0</v>
      </c>
      <c r="BL505" s="17" t="s">
        <v>930</v>
      </c>
      <c r="BM505" s="274" t="s">
        <v>952</v>
      </c>
    </row>
    <row r="506" s="2" customFormat="1">
      <c r="A506" s="40"/>
      <c r="B506" s="41"/>
      <c r="C506" s="42"/>
      <c r="D506" s="277" t="s">
        <v>953</v>
      </c>
      <c r="E506" s="42"/>
      <c r="F506" s="320" t="s">
        <v>954</v>
      </c>
      <c r="G506" s="42"/>
      <c r="H506" s="42"/>
      <c r="I506" s="232"/>
      <c r="J506" s="42"/>
      <c r="K506" s="42"/>
      <c r="L506" s="43"/>
      <c r="M506" s="321"/>
      <c r="N506" s="322"/>
      <c r="O506" s="99"/>
      <c r="P506" s="99"/>
      <c r="Q506" s="99"/>
      <c r="R506" s="99"/>
      <c r="S506" s="99"/>
      <c r="T506" s="10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7" t="s">
        <v>953</v>
      </c>
      <c r="AU506" s="17" t="s">
        <v>85</v>
      </c>
    </row>
    <row r="507" s="2" customFormat="1" ht="49.05" customHeight="1">
      <c r="A507" s="40"/>
      <c r="B507" s="41"/>
      <c r="C507" s="262" t="s">
        <v>955</v>
      </c>
      <c r="D507" s="262" t="s">
        <v>220</v>
      </c>
      <c r="E507" s="263" t="s">
        <v>956</v>
      </c>
      <c r="F507" s="264" t="s">
        <v>957</v>
      </c>
      <c r="G507" s="265" t="s">
        <v>1</v>
      </c>
      <c r="H507" s="266">
        <v>0</v>
      </c>
      <c r="I507" s="267"/>
      <c r="J507" s="268">
        <f>ROUND(I507*H507,2)</f>
        <v>0</v>
      </c>
      <c r="K507" s="269"/>
      <c r="L507" s="43"/>
      <c r="M507" s="270" t="s">
        <v>1</v>
      </c>
      <c r="N507" s="271" t="s">
        <v>44</v>
      </c>
      <c r="O507" s="99"/>
      <c r="P507" s="272">
        <f>O507*H507</f>
        <v>0</v>
      </c>
      <c r="Q507" s="272">
        <v>0</v>
      </c>
      <c r="R507" s="272">
        <f>Q507*H507</f>
        <v>0</v>
      </c>
      <c r="S507" s="272">
        <v>0</v>
      </c>
      <c r="T507" s="273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74" t="s">
        <v>930</v>
      </c>
      <c r="AT507" s="274" t="s">
        <v>220</v>
      </c>
      <c r="AU507" s="274" t="s">
        <v>85</v>
      </c>
      <c r="AY507" s="17" t="s">
        <v>217</v>
      </c>
      <c r="BE507" s="159">
        <f>IF(N507="základná",J507,0)</f>
        <v>0</v>
      </c>
      <c r="BF507" s="159">
        <f>IF(N507="znížená",J507,0)</f>
        <v>0</v>
      </c>
      <c r="BG507" s="159">
        <f>IF(N507="zákl. prenesená",J507,0)</f>
        <v>0</v>
      </c>
      <c r="BH507" s="159">
        <f>IF(N507="zníž. prenesená",J507,0)</f>
        <v>0</v>
      </c>
      <c r="BI507" s="159">
        <f>IF(N507="nulová",J507,0)</f>
        <v>0</v>
      </c>
      <c r="BJ507" s="17" t="s">
        <v>91</v>
      </c>
      <c r="BK507" s="159">
        <f>ROUND(I507*H507,2)</f>
        <v>0</v>
      </c>
      <c r="BL507" s="17" t="s">
        <v>930</v>
      </c>
      <c r="BM507" s="274" t="s">
        <v>958</v>
      </c>
    </row>
    <row r="508" s="2" customFormat="1" ht="49.05" customHeight="1">
      <c r="A508" s="40"/>
      <c r="B508" s="41"/>
      <c r="C508" s="262" t="s">
        <v>959</v>
      </c>
      <c r="D508" s="262" t="s">
        <v>220</v>
      </c>
      <c r="E508" s="263" t="s">
        <v>960</v>
      </c>
      <c r="F508" s="264" t="s">
        <v>961</v>
      </c>
      <c r="G508" s="265" t="s">
        <v>1</v>
      </c>
      <c r="H508" s="266">
        <v>0</v>
      </c>
      <c r="I508" s="267"/>
      <c r="J508" s="268">
        <f>ROUND(I508*H508,2)</f>
        <v>0</v>
      </c>
      <c r="K508" s="269"/>
      <c r="L508" s="43"/>
      <c r="M508" s="270" t="s">
        <v>1</v>
      </c>
      <c r="N508" s="271" t="s">
        <v>44</v>
      </c>
      <c r="O508" s="99"/>
      <c r="P508" s="272">
        <f>O508*H508</f>
        <v>0</v>
      </c>
      <c r="Q508" s="272">
        <v>0</v>
      </c>
      <c r="R508" s="272">
        <f>Q508*H508</f>
        <v>0</v>
      </c>
      <c r="S508" s="272">
        <v>0</v>
      </c>
      <c r="T508" s="273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74" t="s">
        <v>930</v>
      </c>
      <c r="AT508" s="274" t="s">
        <v>220</v>
      </c>
      <c r="AU508" s="274" t="s">
        <v>85</v>
      </c>
      <c r="AY508" s="17" t="s">
        <v>217</v>
      </c>
      <c r="BE508" s="159">
        <f>IF(N508="základná",J508,0)</f>
        <v>0</v>
      </c>
      <c r="BF508" s="159">
        <f>IF(N508="znížená",J508,0)</f>
        <v>0</v>
      </c>
      <c r="BG508" s="159">
        <f>IF(N508="zákl. prenesená",J508,0)</f>
        <v>0</v>
      </c>
      <c r="BH508" s="159">
        <f>IF(N508="zníž. prenesená",J508,0)</f>
        <v>0</v>
      </c>
      <c r="BI508" s="159">
        <f>IF(N508="nulová",J508,0)</f>
        <v>0</v>
      </c>
      <c r="BJ508" s="17" t="s">
        <v>91</v>
      </c>
      <c r="BK508" s="159">
        <f>ROUND(I508*H508,2)</f>
        <v>0</v>
      </c>
      <c r="BL508" s="17" t="s">
        <v>930</v>
      </c>
      <c r="BM508" s="274" t="s">
        <v>962</v>
      </c>
    </row>
    <row r="509" s="2" customFormat="1" ht="49.92" customHeight="1">
      <c r="A509" s="40"/>
      <c r="B509" s="41"/>
      <c r="C509" s="42"/>
      <c r="D509" s="42"/>
      <c r="E509" s="250" t="s">
        <v>963</v>
      </c>
      <c r="F509" s="250" t="s">
        <v>964</v>
      </c>
      <c r="G509" s="42"/>
      <c r="H509" s="42"/>
      <c r="I509" s="42"/>
      <c r="J509" s="226">
        <f>BK509</f>
        <v>0</v>
      </c>
      <c r="K509" s="42"/>
      <c r="L509" s="43"/>
      <c r="M509" s="321"/>
      <c r="N509" s="322"/>
      <c r="O509" s="99"/>
      <c r="P509" s="99"/>
      <c r="Q509" s="99"/>
      <c r="R509" s="99"/>
      <c r="S509" s="99"/>
      <c r="T509" s="10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7" t="s">
        <v>77</v>
      </c>
      <c r="AU509" s="17" t="s">
        <v>78</v>
      </c>
      <c r="AY509" s="17" t="s">
        <v>965</v>
      </c>
      <c r="BK509" s="159">
        <f>SUM(BK510:BK514)</f>
        <v>0</v>
      </c>
    </row>
    <row r="510" s="2" customFormat="1" ht="16.32" customHeight="1">
      <c r="A510" s="40"/>
      <c r="B510" s="41"/>
      <c r="C510" s="323" t="s">
        <v>1</v>
      </c>
      <c r="D510" s="323" t="s">
        <v>220</v>
      </c>
      <c r="E510" s="324" t="s">
        <v>1</v>
      </c>
      <c r="F510" s="325" t="s">
        <v>1</v>
      </c>
      <c r="G510" s="326" t="s">
        <v>1</v>
      </c>
      <c r="H510" s="327"/>
      <c r="I510" s="328"/>
      <c r="J510" s="329">
        <f>BK510</f>
        <v>0</v>
      </c>
      <c r="K510" s="269"/>
      <c r="L510" s="43"/>
      <c r="M510" s="330" t="s">
        <v>1</v>
      </c>
      <c r="N510" s="331" t="s">
        <v>44</v>
      </c>
      <c r="O510" s="99"/>
      <c r="P510" s="99"/>
      <c r="Q510" s="99"/>
      <c r="R510" s="99"/>
      <c r="S510" s="99"/>
      <c r="T510" s="100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7" t="s">
        <v>965</v>
      </c>
      <c r="AU510" s="17" t="s">
        <v>85</v>
      </c>
      <c r="AY510" s="17" t="s">
        <v>965</v>
      </c>
      <c r="BE510" s="159">
        <f>IF(N510="základná",J510,0)</f>
        <v>0</v>
      </c>
      <c r="BF510" s="159">
        <f>IF(N510="znížená",J510,0)</f>
        <v>0</v>
      </c>
      <c r="BG510" s="159">
        <f>IF(N510="zákl. prenesená",J510,0)</f>
        <v>0</v>
      </c>
      <c r="BH510" s="159">
        <f>IF(N510="zníž. prenesená",J510,0)</f>
        <v>0</v>
      </c>
      <c r="BI510" s="159">
        <f>IF(N510="nulová",J510,0)</f>
        <v>0</v>
      </c>
      <c r="BJ510" s="17" t="s">
        <v>91</v>
      </c>
      <c r="BK510" s="159">
        <f>I510*H510</f>
        <v>0</v>
      </c>
    </row>
    <row r="511" s="2" customFormat="1" ht="16.32" customHeight="1">
      <c r="A511" s="40"/>
      <c r="B511" s="41"/>
      <c r="C511" s="323" t="s">
        <v>1</v>
      </c>
      <c r="D511" s="323" t="s">
        <v>220</v>
      </c>
      <c r="E511" s="324" t="s">
        <v>1</v>
      </c>
      <c r="F511" s="325" t="s">
        <v>1</v>
      </c>
      <c r="G511" s="326" t="s">
        <v>1</v>
      </c>
      <c r="H511" s="327"/>
      <c r="I511" s="328"/>
      <c r="J511" s="329">
        <f>BK511</f>
        <v>0</v>
      </c>
      <c r="K511" s="269"/>
      <c r="L511" s="43"/>
      <c r="M511" s="330" t="s">
        <v>1</v>
      </c>
      <c r="N511" s="331" t="s">
        <v>44</v>
      </c>
      <c r="O511" s="99"/>
      <c r="P511" s="99"/>
      <c r="Q511" s="99"/>
      <c r="R511" s="99"/>
      <c r="S511" s="99"/>
      <c r="T511" s="10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7" t="s">
        <v>965</v>
      </c>
      <c r="AU511" s="17" t="s">
        <v>85</v>
      </c>
      <c r="AY511" s="17" t="s">
        <v>965</v>
      </c>
      <c r="BE511" s="159">
        <f>IF(N511="základná",J511,0)</f>
        <v>0</v>
      </c>
      <c r="BF511" s="159">
        <f>IF(N511="znížená",J511,0)</f>
        <v>0</v>
      </c>
      <c r="BG511" s="159">
        <f>IF(N511="zákl. prenesená",J511,0)</f>
        <v>0</v>
      </c>
      <c r="BH511" s="159">
        <f>IF(N511="zníž. prenesená",J511,0)</f>
        <v>0</v>
      </c>
      <c r="BI511" s="159">
        <f>IF(N511="nulová",J511,0)</f>
        <v>0</v>
      </c>
      <c r="BJ511" s="17" t="s">
        <v>91</v>
      </c>
      <c r="BK511" s="159">
        <f>I511*H511</f>
        <v>0</v>
      </c>
    </row>
    <row r="512" s="2" customFormat="1" ht="16.32" customHeight="1">
      <c r="A512" s="40"/>
      <c r="B512" s="41"/>
      <c r="C512" s="323" t="s">
        <v>1</v>
      </c>
      <c r="D512" s="323" t="s">
        <v>220</v>
      </c>
      <c r="E512" s="324" t="s">
        <v>1</v>
      </c>
      <c r="F512" s="325" t="s">
        <v>1</v>
      </c>
      <c r="G512" s="326" t="s">
        <v>1</v>
      </c>
      <c r="H512" s="327"/>
      <c r="I512" s="328"/>
      <c r="J512" s="329">
        <f>BK512</f>
        <v>0</v>
      </c>
      <c r="K512" s="269"/>
      <c r="L512" s="43"/>
      <c r="M512" s="330" t="s">
        <v>1</v>
      </c>
      <c r="N512" s="331" t="s">
        <v>44</v>
      </c>
      <c r="O512" s="99"/>
      <c r="P512" s="99"/>
      <c r="Q512" s="99"/>
      <c r="R512" s="99"/>
      <c r="S512" s="99"/>
      <c r="T512" s="100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7" t="s">
        <v>965</v>
      </c>
      <c r="AU512" s="17" t="s">
        <v>85</v>
      </c>
      <c r="AY512" s="17" t="s">
        <v>965</v>
      </c>
      <c r="BE512" s="159">
        <f>IF(N512="základná",J512,0)</f>
        <v>0</v>
      </c>
      <c r="BF512" s="159">
        <f>IF(N512="znížená",J512,0)</f>
        <v>0</v>
      </c>
      <c r="BG512" s="159">
        <f>IF(N512="zákl. prenesená",J512,0)</f>
        <v>0</v>
      </c>
      <c r="BH512" s="159">
        <f>IF(N512="zníž. prenesená",J512,0)</f>
        <v>0</v>
      </c>
      <c r="BI512" s="159">
        <f>IF(N512="nulová",J512,0)</f>
        <v>0</v>
      </c>
      <c r="BJ512" s="17" t="s">
        <v>91</v>
      </c>
      <c r="BK512" s="159">
        <f>I512*H512</f>
        <v>0</v>
      </c>
    </row>
    <row r="513" s="2" customFormat="1" ht="16.32" customHeight="1">
      <c r="A513" s="40"/>
      <c r="B513" s="41"/>
      <c r="C513" s="323" t="s">
        <v>1</v>
      </c>
      <c r="D513" s="323" t="s">
        <v>220</v>
      </c>
      <c r="E513" s="324" t="s">
        <v>1</v>
      </c>
      <c r="F513" s="325" t="s">
        <v>1</v>
      </c>
      <c r="G513" s="326" t="s">
        <v>1</v>
      </c>
      <c r="H513" s="327"/>
      <c r="I513" s="328"/>
      <c r="J513" s="329">
        <f>BK513</f>
        <v>0</v>
      </c>
      <c r="K513" s="269"/>
      <c r="L513" s="43"/>
      <c r="M513" s="330" t="s">
        <v>1</v>
      </c>
      <c r="N513" s="331" t="s">
        <v>44</v>
      </c>
      <c r="O513" s="99"/>
      <c r="P513" s="99"/>
      <c r="Q513" s="99"/>
      <c r="R513" s="99"/>
      <c r="S513" s="99"/>
      <c r="T513" s="100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7" t="s">
        <v>965</v>
      </c>
      <c r="AU513" s="17" t="s">
        <v>85</v>
      </c>
      <c r="AY513" s="17" t="s">
        <v>965</v>
      </c>
      <c r="BE513" s="159">
        <f>IF(N513="základná",J513,0)</f>
        <v>0</v>
      </c>
      <c r="BF513" s="159">
        <f>IF(N513="znížená",J513,0)</f>
        <v>0</v>
      </c>
      <c r="BG513" s="159">
        <f>IF(N513="zákl. prenesená",J513,0)</f>
        <v>0</v>
      </c>
      <c r="BH513" s="159">
        <f>IF(N513="zníž. prenesená",J513,0)</f>
        <v>0</v>
      </c>
      <c r="BI513" s="159">
        <f>IF(N513="nulová",J513,0)</f>
        <v>0</v>
      </c>
      <c r="BJ513" s="17" t="s">
        <v>91</v>
      </c>
      <c r="BK513" s="159">
        <f>I513*H513</f>
        <v>0</v>
      </c>
    </row>
    <row r="514" s="2" customFormat="1" ht="16.32" customHeight="1">
      <c r="A514" s="40"/>
      <c r="B514" s="41"/>
      <c r="C514" s="323" t="s">
        <v>1</v>
      </c>
      <c r="D514" s="323" t="s">
        <v>220</v>
      </c>
      <c r="E514" s="324" t="s">
        <v>1</v>
      </c>
      <c r="F514" s="325" t="s">
        <v>1</v>
      </c>
      <c r="G514" s="326" t="s">
        <v>1</v>
      </c>
      <c r="H514" s="327"/>
      <c r="I514" s="328"/>
      <c r="J514" s="329">
        <f>BK514</f>
        <v>0</v>
      </c>
      <c r="K514" s="269"/>
      <c r="L514" s="43"/>
      <c r="M514" s="330" t="s">
        <v>1</v>
      </c>
      <c r="N514" s="331" t="s">
        <v>44</v>
      </c>
      <c r="O514" s="332"/>
      <c r="P514" s="332"/>
      <c r="Q514" s="332"/>
      <c r="R514" s="332"/>
      <c r="S514" s="332"/>
      <c r="T514" s="333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7" t="s">
        <v>965</v>
      </c>
      <c r="AU514" s="17" t="s">
        <v>85</v>
      </c>
      <c r="AY514" s="17" t="s">
        <v>965</v>
      </c>
      <c r="BE514" s="159">
        <f>IF(N514="základná",J514,0)</f>
        <v>0</v>
      </c>
      <c r="BF514" s="159">
        <f>IF(N514="znížená",J514,0)</f>
        <v>0</v>
      </c>
      <c r="BG514" s="159">
        <f>IF(N514="zákl. prenesená",J514,0)</f>
        <v>0</v>
      </c>
      <c r="BH514" s="159">
        <f>IF(N514="zníž. prenesená",J514,0)</f>
        <v>0</v>
      </c>
      <c r="BI514" s="159">
        <f>IF(N514="nulová",J514,0)</f>
        <v>0</v>
      </c>
      <c r="BJ514" s="17" t="s">
        <v>91</v>
      </c>
      <c r="BK514" s="159">
        <f>I514*H514</f>
        <v>0</v>
      </c>
    </row>
    <row r="515" s="2" customFormat="1" ht="6.96" customHeight="1">
      <c r="A515" s="40"/>
      <c r="B515" s="74"/>
      <c r="C515" s="75"/>
      <c r="D515" s="75"/>
      <c r="E515" s="75"/>
      <c r="F515" s="75"/>
      <c r="G515" s="75"/>
      <c r="H515" s="75"/>
      <c r="I515" s="75"/>
      <c r="J515" s="75"/>
      <c r="K515" s="75"/>
      <c r="L515" s="43"/>
      <c r="M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</row>
  </sheetData>
  <sheetProtection sheet="1" autoFilter="0" formatColumns="0" formatRows="0" objects="1" scenarios="1" spinCount="100000" saltValue="5jfd7M6rinzC8IwLluECoSkuN1HFW8Bex6SVqE73OamVITkYOhT1QBGEU+toxg+uYl5lIEv5UxgdO0zHh6gNtQ==" hashValue="ebqF0Mp9i/ieRBhXnpDo/TYmFCvrrTXtsoxjqGnqzg6LYioPVyQmnvgTTXqSnK6cVRmw+Jjy9RXp8O2VjUq6aA==" algorithmName="SHA-512" password="C549"/>
  <autoFilter ref="C157:K51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0:F130"/>
    <mergeCell ref="D131:F131"/>
    <mergeCell ref="D132:F132"/>
    <mergeCell ref="D133:F133"/>
    <mergeCell ref="D134:F134"/>
    <mergeCell ref="E146:H146"/>
    <mergeCell ref="E148:H148"/>
    <mergeCell ref="E150:H150"/>
    <mergeCell ref="L2:V2"/>
  </mergeCells>
  <dataValidations count="2">
    <dataValidation type="list" allowBlank="1" showInputMessage="1" showErrorMessage="1" error="Povolené sú hodnoty K, M." sqref="D510:D515">
      <formula1>"K, M"</formula1>
    </dataValidation>
    <dataValidation type="list" allowBlank="1" showInputMessage="1" showErrorMessage="1" error="Povolené sú hodnoty základná, znížená, nulová." sqref="N510:N51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  <c r="AZ2" s="166" t="s">
        <v>111</v>
      </c>
      <c r="BA2" s="166" t="s">
        <v>1</v>
      </c>
      <c r="BB2" s="166" t="s">
        <v>1</v>
      </c>
      <c r="BC2" s="166" t="s">
        <v>966</v>
      </c>
      <c r="BD2" s="166" t="s">
        <v>91</v>
      </c>
    </row>
    <row r="3" s="1" customFormat="1" ht="6.96" customHeight="1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20"/>
      <c r="AT3" s="17" t="s">
        <v>78</v>
      </c>
      <c r="AZ3" s="166" t="s">
        <v>113</v>
      </c>
      <c r="BA3" s="166" t="s">
        <v>114</v>
      </c>
      <c r="BB3" s="166" t="s">
        <v>1</v>
      </c>
      <c r="BC3" s="166" t="s">
        <v>967</v>
      </c>
      <c r="BD3" s="166" t="s">
        <v>91</v>
      </c>
    </row>
    <row r="4" s="1" customFormat="1" ht="24.96" customHeight="1">
      <c r="B4" s="20"/>
      <c r="D4" s="169" t="s">
        <v>116</v>
      </c>
      <c r="L4" s="20"/>
      <c r="M4" s="170" t="s">
        <v>9</v>
      </c>
      <c r="AT4" s="17" t="s">
        <v>4</v>
      </c>
      <c r="AZ4" s="166" t="s">
        <v>117</v>
      </c>
      <c r="BA4" s="166" t="s">
        <v>1</v>
      </c>
      <c r="BB4" s="166" t="s">
        <v>1</v>
      </c>
      <c r="BC4" s="166" t="s">
        <v>968</v>
      </c>
      <c r="BD4" s="166" t="s">
        <v>91</v>
      </c>
    </row>
    <row r="5" s="1" customFormat="1" ht="6.96" customHeight="1">
      <c r="B5" s="20"/>
      <c r="L5" s="20"/>
      <c r="AZ5" s="166" t="s">
        <v>119</v>
      </c>
      <c r="BA5" s="166" t="s">
        <v>120</v>
      </c>
      <c r="BB5" s="166" t="s">
        <v>1</v>
      </c>
      <c r="BC5" s="166" t="s">
        <v>969</v>
      </c>
      <c r="BD5" s="166" t="s">
        <v>91</v>
      </c>
    </row>
    <row r="6" s="1" customFormat="1" ht="12" customHeight="1">
      <c r="B6" s="20"/>
      <c r="D6" s="171" t="s">
        <v>15</v>
      </c>
      <c r="L6" s="20"/>
      <c r="AZ6" s="166" t="s">
        <v>122</v>
      </c>
      <c r="BA6" s="166" t="s">
        <v>123</v>
      </c>
      <c r="BB6" s="166" t="s">
        <v>1</v>
      </c>
      <c r="BC6" s="166" t="s">
        <v>970</v>
      </c>
      <c r="BD6" s="166" t="s">
        <v>91</v>
      </c>
    </row>
    <row r="7" s="1" customFormat="1" ht="16.5" customHeight="1">
      <c r="B7" s="20"/>
      <c r="E7" s="172" t="str">
        <f>'Rekapitulácia stavby'!K6</f>
        <v>Depo Jurajov Dvor</v>
      </c>
      <c r="F7" s="171"/>
      <c r="G7" s="171"/>
      <c r="H7" s="171"/>
      <c r="L7" s="20"/>
      <c r="AZ7" s="166" t="s">
        <v>125</v>
      </c>
      <c r="BA7" s="166" t="s">
        <v>1</v>
      </c>
      <c r="BB7" s="166" t="s">
        <v>1</v>
      </c>
      <c r="BC7" s="166" t="s">
        <v>969</v>
      </c>
      <c r="BD7" s="166" t="s">
        <v>91</v>
      </c>
    </row>
    <row r="8" s="1" customFormat="1" ht="12" customHeight="1">
      <c r="B8" s="20"/>
      <c r="D8" s="171" t="s">
        <v>126</v>
      </c>
      <c r="L8" s="20"/>
      <c r="AZ8" s="166" t="s">
        <v>127</v>
      </c>
      <c r="BA8" s="166" t="s">
        <v>1</v>
      </c>
      <c r="BB8" s="166" t="s">
        <v>1</v>
      </c>
      <c r="BC8" s="166" t="s">
        <v>971</v>
      </c>
      <c r="BD8" s="166" t="s">
        <v>91</v>
      </c>
    </row>
    <row r="9" s="2" customFormat="1" ht="16.5" customHeight="1">
      <c r="A9" s="40"/>
      <c r="B9" s="43"/>
      <c r="C9" s="40"/>
      <c r="D9" s="40"/>
      <c r="E9" s="172" t="s">
        <v>129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66" t="s">
        <v>130</v>
      </c>
      <c r="BA9" s="166" t="s">
        <v>1</v>
      </c>
      <c r="BB9" s="166" t="s">
        <v>1</v>
      </c>
      <c r="BC9" s="166" t="s">
        <v>972</v>
      </c>
      <c r="BD9" s="166" t="s">
        <v>91</v>
      </c>
    </row>
    <row r="10" s="2" customFormat="1" ht="12" customHeight="1">
      <c r="A10" s="40"/>
      <c r="B10" s="43"/>
      <c r="C10" s="40"/>
      <c r="D10" s="171" t="s">
        <v>132</v>
      </c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66" t="s">
        <v>133</v>
      </c>
      <c r="BA10" s="166" t="s">
        <v>1</v>
      </c>
      <c r="BB10" s="166" t="s">
        <v>1</v>
      </c>
      <c r="BC10" s="166" t="s">
        <v>973</v>
      </c>
      <c r="BD10" s="166" t="s">
        <v>91</v>
      </c>
    </row>
    <row r="11" s="2" customFormat="1" ht="16.5" customHeight="1">
      <c r="A11" s="40"/>
      <c r="B11" s="43"/>
      <c r="C11" s="40"/>
      <c r="D11" s="40"/>
      <c r="E11" s="173" t="s">
        <v>974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66" t="s">
        <v>136</v>
      </c>
      <c r="BA11" s="166" t="s">
        <v>114</v>
      </c>
      <c r="BB11" s="166" t="s">
        <v>1</v>
      </c>
      <c r="BC11" s="166" t="s">
        <v>975</v>
      </c>
      <c r="BD11" s="166" t="s">
        <v>91</v>
      </c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66" t="s">
        <v>138</v>
      </c>
      <c r="BA12" s="166" t="s">
        <v>139</v>
      </c>
      <c r="BB12" s="166" t="s">
        <v>1</v>
      </c>
      <c r="BC12" s="166" t="s">
        <v>242</v>
      </c>
      <c r="BD12" s="166" t="s">
        <v>91</v>
      </c>
    </row>
    <row r="13" s="2" customFormat="1" ht="12" customHeight="1">
      <c r="A13" s="40"/>
      <c r="B13" s="43"/>
      <c r="C13" s="40"/>
      <c r="D13" s="171" t="s">
        <v>17</v>
      </c>
      <c r="E13" s="40"/>
      <c r="F13" s="149" t="s">
        <v>1</v>
      </c>
      <c r="G13" s="40"/>
      <c r="H13" s="40"/>
      <c r="I13" s="171" t="s">
        <v>18</v>
      </c>
      <c r="J13" s="149" t="s">
        <v>1</v>
      </c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66" t="s">
        <v>141</v>
      </c>
      <c r="BA13" s="166" t="s">
        <v>139</v>
      </c>
      <c r="BB13" s="166" t="s">
        <v>1</v>
      </c>
      <c r="BC13" s="166" t="s">
        <v>142</v>
      </c>
      <c r="BD13" s="166" t="s">
        <v>91</v>
      </c>
    </row>
    <row r="14" s="2" customFormat="1" ht="12" customHeight="1">
      <c r="A14" s="40"/>
      <c r="B14" s="43"/>
      <c r="C14" s="40"/>
      <c r="D14" s="171" t="s">
        <v>19</v>
      </c>
      <c r="E14" s="40"/>
      <c r="F14" s="149" t="s">
        <v>20</v>
      </c>
      <c r="G14" s="40"/>
      <c r="H14" s="40"/>
      <c r="I14" s="171" t="s">
        <v>21</v>
      </c>
      <c r="J14" s="174" t="str">
        <f>'Rekapitulácia stavby'!AN8</f>
        <v>13. 2. 2025</v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66" t="s">
        <v>143</v>
      </c>
      <c r="BA14" s="166" t="s">
        <v>139</v>
      </c>
      <c r="BB14" s="166" t="s">
        <v>1</v>
      </c>
      <c r="BC14" s="166" t="s">
        <v>78</v>
      </c>
      <c r="BD14" s="166" t="s">
        <v>91</v>
      </c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66" t="s">
        <v>144</v>
      </c>
      <c r="BA15" s="166" t="s">
        <v>139</v>
      </c>
      <c r="BB15" s="166" t="s">
        <v>1</v>
      </c>
      <c r="BC15" s="166" t="s">
        <v>91</v>
      </c>
      <c r="BD15" s="166" t="s">
        <v>91</v>
      </c>
    </row>
    <row r="16" s="2" customFormat="1" ht="12" customHeight="1">
      <c r="A16" s="40"/>
      <c r="B16" s="43"/>
      <c r="C16" s="40"/>
      <c r="D16" s="171" t="s">
        <v>23</v>
      </c>
      <c r="E16" s="40"/>
      <c r="F16" s="40"/>
      <c r="G16" s="40"/>
      <c r="H16" s="40"/>
      <c r="I16" s="171" t="s">
        <v>24</v>
      </c>
      <c r="J16" s="149" t="s">
        <v>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66" t="s">
        <v>145</v>
      </c>
      <c r="BA16" s="166" t="s">
        <v>146</v>
      </c>
      <c r="BB16" s="166" t="s">
        <v>1</v>
      </c>
      <c r="BC16" s="166" t="s">
        <v>234</v>
      </c>
      <c r="BD16" s="166" t="s">
        <v>91</v>
      </c>
    </row>
    <row r="17" s="2" customFormat="1" ht="18" customHeight="1">
      <c r="A17" s="40"/>
      <c r="B17" s="43"/>
      <c r="C17" s="40"/>
      <c r="D17" s="40"/>
      <c r="E17" s="149" t="s">
        <v>26</v>
      </c>
      <c r="F17" s="40"/>
      <c r="G17" s="40"/>
      <c r="H17" s="40"/>
      <c r="I17" s="171" t="s">
        <v>27</v>
      </c>
      <c r="J17" s="149" t="s">
        <v>28</v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66" t="s">
        <v>147</v>
      </c>
      <c r="BA17" s="166" t="s">
        <v>1</v>
      </c>
      <c r="BB17" s="166" t="s">
        <v>1</v>
      </c>
      <c r="BC17" s="166" t="s">
        <v>967</v>
      </c>
      <c r="BD17" s="166" t="s">
        <v>91</v>
      </c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66" t="s">
        <v>148</v>
      </c>
      <c r="BA18" s="166" t="s">
        <v>139</v>
      </c>
      <c r="BB18" s="166" t="s">
        <v>1</v>
      </c>
      <c r="BC18" s="166" t="s">
        <v>85</v>
      </c>
      <c r="BD18" s="166" t="s">
        <v>91</v>
      </c>
    </row>
    <row r="19" s="2" customFormat="1" ht="12" customHeight="1">
      <c r="A19" s="40"/>
      <c r="B19" s="43"/>
      <c r="C19" s="40"/>
      <c r="D19" s="171" t="s">
        <v>29</v>
      </c>
      <c r="E19" s="40"/>
      <c r="F19" s="40"/>
      <c r="G19" s="40"/>
      <c r="H19" s="40"/>
      <c r="I19" s="171" t="s">
        <v>24</v>
      </c>
      <c r="J19" s="33" t="str">
        <f>'Rekapitulácia stavby'!AN13</f>
        <v>Vyplň údaj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Z19" s="166" t="s">
        <v>149</v>
      </c>
      <c r="BA19" s="166" t="s">
        <v>114</v>
      </c>
      <c r="BB19" s="166" t="s">
        <v>1</v>
      </c>
      <c r="BC19" s="166" t="s">
        <v>150</v>
      </c>
      <c r="BD19" s="166" t="s">
        <v>91</v>
      </c>
    </row>
    <row r="20" s="2" customFormat="1" ht="18" customHeight="1">
      <c r="A20" s="40"/>
      <c r="B20" s="43"/>
      <c r="C20" s="40"/>
      <c r="D20" s="40"/>
      <c r="E20" s="33" t="str">
        <f>'Rekapitulácia stavby'!E14</f>
        <v>Vyplň údaj</v>
      </c>
      <c r="F20" s="149"/>
      <c r="G20" s="149"/>
      <c r="H20" s="149"/>
      <c r="I20" s="171" t="s">
        <v>27</v>
      </c>
      <c r="J20" s="33" t="str">
        <f>'Rekapitulácia stavby'!AN14</f>
        <v>Vyplň údaj</v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Z20" s="166" t="s">
        <v>151</v>
      </c>
      <c r="BA20" s="166" t="s">
        <v>139</v>
      </c>
      <c r="BB20" s="166" t="s">
        <v>1</v>
      </c>
      <c r="BC20" s="166" t="s">
        <v>152</v>
      </c>
      <c r="BD20" s="166" t="s">
        <v>91</v>
      </c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Z21" s="166" t="s">
        <v>153</v>
      </c>
      <c r="BA21" s="166" t="s">
        <v>139</v>
      </c>
      <c r="BB21" s="166" t="s">
        <v>1</v>
      </c>
      <c r="BC21" s="166" t="s">
        <v>91</v>
      </c>
      <c r="BD21" s="166" t="s">
        <v>91</v>
      </c>
    </row>
    <row r="22" s="2" customFormat="1" ht="12" customHeight="1">
      <c r="A22" s="40"/>
      <c r="B22" s="43"/>
      <c r="C22" s="40"/>
      <c r="D22" s="171" t="s">
        <v>31</v>
      </c>
      <c r="E22" s="40"/>
      <c r="F22" s="40"/>
      <c r="G22" s="40"/>
      <c r="H22" s="40"/>
      <c r="I22" s="171" t="s">
        <v>24</v>
      </c>
      <c r="J22" s="149" t="str">
        <f>IF('Rekapitulácia stavby'!AN16="","",'Rekapitulácia stavby'!AN16)</f>
        <v/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Z22" s="166" t="s">
        <v>154</v>
      </c>
      <c r="BA22" s="166" t="s">
        <v>1</v>
      </c>
      <c r="BB22" s="166" t="s">
        <v>1</v>
      </c>
      <c r="BC22" s="166" t="s">
        <v>976</v>
      </c>
      <c r="BD22" s="166" t="s">
        <v>91</v>
      </c>
    </row>
    <row r="23" s="2" customFormat="1" ht="18" customHeight="1">
      <c r="A23" s="40"/>
      <c r="B23" s="43"/>
      <c r="C23" s="40"/>
      <c r="D23" s="40"/>
      <c r="E23" s="149" t="str">
        <f>IF('Rekapitulácia stavby'!E17="","",'Rekapitulácia stavby'!E17)</f>
        <v xml:space="preserve"> </v>
      </c>
      <c r="F23" s="40"/>
      <c r="G23" s="40"/>
      <c r="H23" s="40"/>
      <c r="I23" s="171" t="s">
        <v>27</v>
      </c>
      <c r="J23" s="149" t="str">
        <f>IF('Rekapitulácia stavby'!AN17="","",'Rekapitulácia stavby'!AN17)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Z23" s="166" t="s">
        <v>156</v>
      </c>
      <c r="BA23" s="166" t="s">
        <v>157</v>
      </c>
      <c r="BB23" s="166" t="s">
        <v>1</v>
      </c>
      <c r="BC23" s="166" t="s">
        <v>977</v>
      </c>
      <c r="BD23" s="166" t="s">
        <v>91</v>
      </c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Z24" s="166" t="s">
        <v>159</v>
      </c>
      <c r="BA24" s="166" t="s">
        <v>139</v>
      </c>
      <c r="BB24" s="166" t="s">
        <v>1</v>
      </c>
      <c r="BC24" s="166" t="s">
        <v>91</v>
      </c>
      <c r="BD24" s="166" t="s">
        <v>91</v>
      </c>
    </row>
    <row r="25" s="2" customFormat="1" ht="12" customHeight="1">
      <c r="A25" s="40"/>
      <c r="B25" s="43"/>
      <c r="C25" s="40"/>
      <c r="D25" s="171" t="s">
        <v>34</v>
      </c>
      <c r="E25" s="40"/>
      <c r="F25" s="40"/>
      <c r="G25" s="40"/>
      <c r="H25" s="40"/>
      <c r="I25" s="171" t="s">
        <v>24</v>
      </c>
      <c r="J25" s="149" t="str">
        <f>IF('Rekapitulácia stavby'!AN19="","",'Rekapitulácia stavby'!AN19)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Z25" s="166" t="s">
        <v>978</v>
      </c>
      <c r="BA25" s="166" t="s">
        <v>139</v>
      </c>
      <c r="BB25" s="166" t="s">
        <v>1</v>
      </c>
      <c r="BC25" s="166" t="s">
        <v>85</v>
      </c>
      <c r="BD25" s="166" t="s">
        <v>91</v>
      </c>
    </row>
    <row r="26" s="2" customFormat="1" ht="18" customHeight="1">
      <c r="A26" s="40"/>
      <c r="B26" s="43"/>
      <c r="C26" s="40"/>
      <c r="D26" s="40"/>
      <c r="E26" s="149" t="str">
        <f>IF('Rekapitulácia stavby'!E20="","",'Rekapitulácia stavby'!E20)</f>
        <v xml:space="preserve"> </v>
      </c>
      <c r="F26" s="40"/>
      <c r="G26" s="40"/>
      <c r="H26" s="40"/>
      <c r="I26" s="171" t="s">
        <v>27</v>
      </c>
      <c r="J26" s="149" t="str">
        <f>IF('Rekapitulácia stavby'!AN20="","",'Rekapitulácia stavby'!AN20)</f>
        <v/>
      </c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71" t="s">
        <v>35</v>
      </c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75"/>
      <c r="B29" s="176"/>
      <c r="C29" s="175"/>
      <c r="D29" s="175"/>
      <c r="E29" s="177" t="s">
        <v>1</v>
      </c>
      <c r="F29" s="177"/>
      <c r="G29" s="177"/>
      <c r="H29" s="177"/>
      <c r="I29" s="175"/>
      <c r="J29" s="175"/>
      <c r="K29" s="175"/>
      <c r="L29" s="178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9"/>
      <c r="E31" s="179"/>
      <c r="F31" s="179"/>
      <c r="G31" s="179"/>
      <c r="H31" s="179"/>
      <c r="I31" s="179"/>
      <c r="J31" s="179"/>
      <c r="K31" s="179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9" t="s">
        <v>160</v>
      </c>
      <c r="E32" s="40"/>
      <c r="F32" s="40"/>
      <c r="G32" s="40"/>
      <c r="H32" s="40"/>
      <c r="I32" s="40"/>
      <c r="J32" s="180">
        <f>J98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81" t="s">
        <v>105</v>
      </c>
      <c r="E33" s="40"/>
      <c r="F33" s="40"/>
      <c r="G33" s="40"/>
      <c r="H33" s="40"/>
      <c r="I33" s="40"/>
      <c r="J33" s="180">
        <f>J129</f>
        <v>0</v>
      </c>
      <c r="K33" s="4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82" t="s">
        <v>38</v>
      </c>
      <c r="E34" s="40"/>
      <c r="F34" s="40"/>
      <c r="G34" s="40"/>
      <c r="H34" s="40"/>
      <c r="I34" s="40"/>
      <c r="J34" s="183">
        <f>ROUND(J32 + J33, 2)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9"/>
      <c r="E35" s="179"/>
      <c r="F35" s="179"/>
      <c r="G35" s="179"/>
      <c r="H35" s="179"/>
      <c r="I35" s="179"/>
      <c r="J35" s="179"/>
      <c r="K35" s="179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4" t="s">
        <v>40</v>
      </c>
      <c r="G36" s="40"/>
      <c r="H36" s="40"/>
      <c r="I36" s="184" t="s">
        <v>39</v>
      </c>
      <c r="J36" s="184" t="s">
        <v>41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5" t="s">
        <v>42</v>
      </c>
      <c r="E37" s="186" t="s">
        <v>43</v>
      </c>
      <c r="F37" s="187">
        <f>ROUND((ROUND((SUM(BE129:BE136) + SUM(BE158:BE508)),  2) + SUM(BE510:BE514)), 2)</f>
        <v>0</v>
      </c>
      <c r="G37" s="188"/>
      <c r="H37" s="188"/>
      <c r="I37" s="189">
        <v>0.23000000000000001</v>
      </c>
      <c r="J37" s="187">
        <f>ROUND((ROUND(((SUM(BE129:BE136) + SUM(BE158:BE508))*I37),  2) + (SUM(BE510:BE514)*I37)), 2)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86" t="s">
        <v>44</v>
      </c>
      <c r="F38" s="187">
        <f>ROUND((ROUND((SUM(BF129:BF136) + SUM(BF158:BF508)),  2) + SUM(BF510:BF514)), 2)</f>
        <v>0</v>
      </c>
      <c r="G38" s="188"/>
      <c r="H38" s="188"/>
      <c r="I38" s="189">
        <v>0.23000000000000001</v>
      </c>
      <c r="J38" s="187">
        <f>ROUND((ROUND(((SUM(BF129:BF136) + SUM(BF158:BF508))*I38),  2) + (SUM(BF510:BF514)*I38)), 2)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71" t="s">
        <v>45</v>
      </c>
      <c r="F39" s="190">
        <f>ROUND((ROUND((SUM(BG129:BG136) + SUM(BG158:BG508)),  2) + SUM(BG510:BG514)), 2)</f>
        <v>0</v>
      </c>
      <c r="G39" s="40"/>
      <c r="H39" s="40"/>
      <c r="I39" s="191">
        <v>0.23000000000000001</v>
      </c>
      <c r="J39" s="190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71" t="s">
        <v>46</v>
      </c>
      <c r="F40" s="190">
        <f>ROUND((ROUND((SUM(BH129:BH136) + SUM(BH158:BH508)),  2) + SUM(BH510:BH514)), 2)</f>
        <v>0</v>
      </c>
      <c r="G40" s="40"/>
      <c r="H40" s="40"/>
      <c r="I40" s="191">
        <v>0.23000000000000001</v>
      </c>
      <c r="J40" s="190">
        <f>0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86" t="s">
        <v>47</v>
      </c>
      <c r="F41" s="187">
        <f>ROUND((ROUND((SUM(BI129:BI136) + SUM(BI158:BI508)),  2) + SUM(BI510:BI514)), 2)</f>
        <v>0</v>
      </c>
      <c r="G41" s="188"/>
      <c r="H41" s="188"/>
      <c r="I41" s="189">
        <v>0</v>
      </c>
      <c r="J41" s="187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92"/>
      <c r="D43" s="193" t="s">
        <v>48</v>
      </c>
      <c r="E43" s="194"/>
      <c r="F43" s="194"/>
      <c r="G43" s="195" t="s">
        <v>49</v>
      </c>
      <c r="H43" s="196" t="s">
        <v>50</v>
      </c>
      <c r="I43" s="194"/>
      <c r="J43" s="197">
        <f>SUM(J34:J41)</f>
        <v>0</v>
      </c>
      <c r="K43" s="198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199" t="s">
        <v>51</v>
      </c>
      <c r="E50" s="200"/>
      <c r="F50" s="200"/>
      <c r="G50" s="199" t="s">
        <v>52</v>
      </c>
      <c r="H50" s="200"/>
      <c r="I50" s="200"/>
      <c r="J50" s="200"/>
      <c r="K50" s="200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1" t="s">
        <v>53</v>
      </c>
      <c r="E61" s="202"/>
      <c r="F61" s="203" t="s">
        <v>54</v>
      </c>
      <c r="G61" s="201" t="s">
        <v>53</v>
      </c>
      <c r="H61" s="202"/>
      <c r="I61" s="202"/>
      <c r="J61" s="204" t="s">
        <v>54</v>
      </c>
      <c r="K61" s="202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9" t="s">
        <v>55</v>
      </c>
      <c r="E65" s="205"/>
      <c r="F65" s="205"/>
      <c r="G65" s="199" t="s">
        <v>56</v>
      </c>
      <c r="H65" s="205"/>
      <c r="I65" s="205"/>
      <c r="J65" s="205"/>
      <c r="K65" s="205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1" t="s">
        <v>53</v>
      </c>
      <c r="E76" s="202"/>
      <c r="F76" s="203" t="s">
        <v>54</v>
      </c>
      <c r="G76" s="201" t="s">
        <v>53</v>
      </c>
      <c r="H76" s="202"/>
      <c r="I76" s="202"/>
      <c r="J76" s="204" t="s">
        <v>54</v>
      </c>
      <c r="K76" s="202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6"/>
      <c r="C77" s="207"/>
      <c r="D77" s="207"/>
      <c r="E77" s="207"/>
      <c r="F77" s="207"/>
      <c r="G77" s="207"/>
      <c r="H77" s="207"/>
      <c r="I77" s="207"/>
      <c r="J77" s="207"/>
      <c r="K77" s="207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8"/>
      <c r="C81" s="209"/>
      <c r="D81" s="209"/>
      <c r="E81" s="209"/>
      <c r="F81" s="209"/>
      <c r="G81" s="209"/>
      <c r="H81" s="209"/>
      <c r="I81" s="209"/>
      <c r="J81" s="209"/>
      <c r="K81" s="209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161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0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10" t="s">
        <v>129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132</v>
      </c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84" t="str">
        <f>E11</f>
        <v>04_ŽENY - Rekonštrukcia wc ŽENY v strede haly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19</v>
      </c>
      <c r="D91" s="42"/>
      <c r="E91" s="42"/>
      <c r="F91" s="27" t="str">
        <f>F14</f>
        <v>Bratislava</v>
      </c>
      <c r="G91" s="42"/>
      <c r="H91" s="42"/>
      <c r="I91" s="32" t="s">
        <v>21</v>
      </c>
      <c r="J91" s="87" t="str">
        <f>IF(J14="","",J14)</f>
        <v>13. 2. 2025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23</v>
      </c>
      <c r="D93" s="42"/>
      <c r="E93" s="42"/>
      <c r="F93" s="27" t="str">
        <f>E17</f>
        <v>Dopravný podnik Bratislava, akciová spoločnosť</v>
      </c>
      <c r="G93" s="42"/>
      <c r="H93" s="42"/>
      <c r="I93" s="32" t="s">
        <v>31</v>
      </c>
      <c r="J93" s="36" t="str">
        <f>E23</f>
        <v xml:space="preserve"> 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32" t="s">
        <v>34</v>
      </c>
      <c r="J94" s="36" t="str">
        <f>E26</f>
        <v xml:space="preserve"> </v>
      </c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1" t="s">
        <v>162</v>
      </c>
      <c r="D96" s="164"/>
      <c r="E96" s="164"/>
      <c r="F96" s="164"/>
      <c r="G96" s="164"/>
      <c r="H96" s="164"/>
      <c r="I96" s="164"/>
      <c r="J96" s="212" t="s">
        <v>163</v>
      </c>
      <c r="K96" s="164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164</v>
      </c>
      <c r="D98" s="42"/>
      <c r="E98" s="42"/>
      <c r="F98" s="42"/>
      <c r="G98" s="42"/>
      <c r="H98" s="42"/>
      <c r="I98" s="42"/>
      <c r="J98" s="118">
        <f>J158</f>
        <v>0</v>
      </c>
      <c r="K98" s="42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165</v>
      </c>
    </row>
    <row r="99" s="9" customFormat="1" ht="24.96" customHeight="1">
      <c r="A99" s="9"/>
      <c r="B99" s="214"/>
      <c r="C99" s="215"/>
      <c r="D99" s="216" t="s">
        <v>166</v>
      </c>
      <c r="E99" s="217"/>
      <c r="F99" s="217"/>
      <c r="G99" s="217"/>
      <c r="H99" s="217"/>
      <c r="I99" s="217"/>
      <c r="J99" s="218">
        <f>J159</f>
        <v>0</v>
      </c>
      <c r="K99" s="215"/>
      <c r="L99" s="21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0"/>
      <c r="C100" s="141"/>
      <c r="D100" s="221" t="s">
        <v>167</v>
      </c>
      <c r="E100" s="222"/>
      <c r="F100" s="222"/>
      <c r="G100" s="222"/>
      <c r="H100" s="222"/>
      <c r="I100" s="222"/>
      <c r="J100" s="223">
        <f>J160</f>
        <v>0</v>
      </c>
      <c r="K100" s="141"/>
      <c r="L100" s="22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0"/>
      <c r="C101" s="141"/>
      <c r="D101" s="221" t="s">
        <v>168</v>
      </c>
      <c r="E101" s="222"/>
      <c r="F101" s="222"/>
      <c r="G101" s="222"/>
      <c r="H101" s="222"/>
      <c r="I101" s="222"/>
      <c r="J101" s="223">
        <f>J187</f>
        <v>0</v>
      </c>
      <c r="K101" s="141"/>
      <c r="L101" s="22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0"/>
      <c r="C102" s="141"/>
      <c r="D102" s="221" t="s">
        <v>169</v>
      </c>
      <c r="E102" s="222"/>
      <c r="F102" s="222"/>
      <c r="G102" s="222"/>
      <c r="H102" s="222"/>
      <c r="I102" s="222"/>
      <c r="J102" s="223">
        <f>J192</f>
        <v>0</v>
      </c>
      <c r="K102" s="141"/>
      <c r="L102" s="22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0"/>
      <c r="C103" s="141"/>
      <c r="D103" s="221" t="s">
        <v>170</v>
      </c>
      <c r="E103" s="222"/>
      <c r="F103" s="222"/>
      <c r="G103" s="222"/>
      <c r="H103" s="222"/>
      <c r="I103" s="222"/>
      <c r="J103" s="223">
        <f>J246</f>
        <v>0</v>
      </c>
      <c r="K103" s="141"/>
      <c r="L103" s="22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4"/>
      <c r="C104" s="215"/>
      <c r="D104" s="216" t="s">
        <v>171</v>
      </c>
      <c r="E104" s="217"/>
      <c r="F104" s="217"/>
      <c r="G104" s="217"/>
      <c r="H104" s="217"/>
      <c r="I104" s="217"/>
      <c r="J104" s="218">
        <f>J248</f>
        <v>0</v>
      </c>
      <c r="K104" s="215"/>
      <c r="L104" s="21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20"/>
      <c r="C105" s="141"/>
      <c r="D105" s="221" t="s">
        <v>172</v>
      </c>
      <c r="E105" s="222"/>
      <c r="F105" s="222"/>
      <c r="G105" s="222"/>
      <c r="H105" s="222"/>
      <c r="I105" s="222"/>
      <c r="J105" s="223">
        <f>J249</f>
        <v>0</v>
      </c>
      <c r="K105" s="141"/>
      <c r="L105" s="22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0"/>
      <c r="C106" s="141"/>
      <c r="D106" s="221" t="s">
        <v>173</v>
      </c>
      <c r="E106" s="222"/>
      <c r="F106" s="222"/>
      <c r="G106" s="222"/>
      <c r="H106" s="222"/>
      <c r="I106" s="222"/>
      <c r="J106" s="223">
        <f>J262</f>
        <v>0</v>
      </c>
      <c r="K106" s="141"/>
      <c r="L106" s="22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0"/>
      <c r="C107" s="141"/>
      <c r="D107" s="221" t="s">
        <v>174</v>
      </c>
      <c r="E107" s="222"/>
      <c r="F107" s="222"/>
      <c r="G107" s="222"/>
      <c r="H107" s="222"/>
      <c r="I107" s="222"/>
      <c r="J107" s="223">
        <f>J281</f>
        <v>0</v>
      </c>
      <c r="K107" s="141"/>
      <c r="L107" s="22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0"/>
      <c r="C108" s="141"/>
      <c r="D108" s="221" t="s">
        <v>175</v>
      </c>
      <c r="E108" s="222"/>
      <c r="F108" s="222"/>
      <c r="G108" s="222"/>
      <c r="H108" s="222"/>
      <c r="I108" s="222"/>
      <c r="J108" s="223">
        <f>J291</f>
        <v>0</v>
      </c>
      <c r="K108" s="141"/>
      <c r="L108" s="22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0"/>
      <c r="C109" s="141"/>
      <c r="D109" s="221" t="s">
        <v>176</v>
      </c>
      <c r="E109" s="222"/>
      <c r="F109" s="222"/>
      <c r="G109" s="222"/>
      <c r="H109" s="222"/>
      <c r="I109" s="222"/>
      <c r="J109" s="223">
        <f>J359</f>
        <v>0</v>
      </c>
      <c r="K109" s="141"/>
      <c r="L109" s="22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0"/>
      <c r="C110" s="141"/>
      <c r="D110" s="221" t="s">
        <v>177</v>
      </c>
      <c r="E110" s="222"/>
      <c r="F110" s="222"/>
      <c r="G110" s="222"/>
      <c r="H110" s="222"/>
      <c r="I110" s="222"/>
      <c r="J110" s="223">
        <f>J364</f>
        <v>0</v>
      </c>
      <c r="K110" s="141"/>
      <c r="L110" s="22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0"/>
      <c r="C111" s="141"/>
      <c r="D111" s="221" t="s">
        <v>178</v>
      </c>
      <c r="E111" s="222"/>
      <c r="F111" s="222"/>
      <c r="G111" s="222"/>
      <c r="H111" s="222"/>
      <c r="I111" s="222"/>
      <c r="J111" s="223">
        <f>J374</f>
        <v>0</v>
      </c>
      <c r="K111" s="141"/>
      <c r="L111" s="22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0"/>
      <c r="C112" s="141"/>
      <c r="D112" s="221" t="s">
        <v>179</v>
      </c>
      <c r="E112" s="222"/>
      <c r="F112" s="222"/>
      <c r="G112" s="222"/>
      <c r="H112" s="222"/>
      <c r="I112" s="222"/>
      <c r="J112" s="223">
        <f>J379</f>
        <v>0</v>
      </c>
      <c r="K112" s="141"/>
      <c r="L112" s="22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0"/>
      <c r="C113" s="141"/>
      <c r="D113" s="221" t="s">
        <v>180</v>
      </c>
      <c r="E113" s="222"/>
      <c r="F113" s="222"/>
      <c r="G113" s="222"/>
      <c r="H113" s="222"/>
      <c r="I113" s="222"/>
      <c r="J113" s="223">
        <f>J391</f>
        <v>0</v>
      </c>
      <c r="K113" s="141"/>
      <c r="L113" s="22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0"/>
      <c r="C114" s="141"/>
      <c r="D114" s="221" t="s">
        <v>181</v>
      </c>
      <c r="E114" s="222"/>
      <c r="F114" s="222"/>
      <c r="G114" s="222"/>
      <c r="H114" s="222"/>
      <c r="I114" s="222"/>
      <c r="J114" s="223">
        <f>J398</f>
        <v>0</v>
      </c>
      <c r="K114" s="141"/>
      <c r="L114" s="22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0"/>
      <c r="C115" s="141"/>
      <c r="D115" s="221" t="s">
        <v>182</v>
      </c>
      <c r="E115" s="222"/>
      <c r="F115" s="222"/>
      <c r="G115" s="222"/>
      <c r="H115" s="222"/>
      <c r="I115" s="222"/>
      <c r="J115" s="223">
        <f>J419</f>
        <v>0</v>
      </c>
      <c r="K115" s="141"/>
      <c r="L115" s="22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0"/>
      <c r="C116" s="141"/>
      <c r="D116" s="221" t="s">
        <v>183</v>
      </c>
      <c r="E116" s="222"/>
      <c r="F116" s="222"/>
      <c r="G116" s="222"/>
      <c r="H116" s="222"/>
      <c r="I116" s="222"/>
      <c r="J116" s="223">
        <f>J433</f>
        <v>0</v>
      </c>
      <c r="K116" s="141"/>
      <c r="L116" s="22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0"/>
      <c r="C117" s="141"/>
      <c r="D117" s="221" t="s">
        <v>184</v>
      </c>
      <c r="E117" s="222"/>
      <c r="F117" s="222"/>
      <c r="G117" s="222"/>
      <c r="H117" s="222"/>
      <c r="I117" s="222"/>
      <c r="J117" s="223">
        <f>J443</f>
        <v>0</v>
      </c>
      <c r="K117" s="141"/>
      <c r="L117" s="22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0"/>
      <c r="C118" s="141"/>
      <c r="D118" s="221" t="s">
        <v>185</v>
      </c>
      <c r="E118" s="222"/>
      <c r="F118" s="222"/>
      <c r="G118" s="222"/>
      <c r="H118" s="222"/>
      <c r="I118" s="222"/>
      <c r="J118" s="223">
        <f>J450</f>
        <v>0</v>
      </c>
      <c r="K118" s="141"/>
      <c r="L118" s="22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20"/>
      <c r="C119" s="141"/>
      <c r="D119" s="221" t="s">
        <v>186</v>
      </c>
      <c r="E119" s="222"/>
      <c r="F119" s="222"/>
      <c r="G119" s="222"/>
      <c r="H119" s="222"/>
      <c r="I119" s="222"/>
      <c r="J119" s="223">
        <f>J457</f>
        <v>0</v>
      </c>
      <c r="K119" s="141"/>
      <c r="L119" s="22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214"/>
      <c r="C120" s="215"/>
      <c r="D120" s="216" t="s">
        <v>187</v>
      </c>
      <c r="E120" s="217"/>
      <c r="F120" s="217"/>
      <c r="G120" s="217"/>
      <c r="H120" s="217"/>
      <c r="I120" s="217"/>
      <c r="J120" s="218">
        <f>J478</f>
        <v>0</v>
      </c>
      <c r="K120" s="215"/>
      <c r="L120" s="21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220"/>
      <c r="C121" s="141"/>
      <c r="D121" s="221" t="s">
        <v>188</v>
      </c>
      <c r="E121" s="222"/>
      <c r="F121" s="222"/>
      <c r="G121" s="222"/>
      <c r="H121" s="222"/>
      <c r="I121" s="222"/>
      <c r="J121" s="223">
        <f>J479</f>
        <v>0</v>
      </c>
      <c r="K121" s="141"/>
      <c r="L121" s="22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20"/>
      <c r="C122" s="141"/>
      <c r="D122" s="221" t="s">
        <v>189</v>
      </c>
      <c r="E122" s="222"/>
      <c r="F122" s="222"/>
      <c r="G122" s="222"/>
      <c r="H122" s="222"/>
      <c r="I122" s="222"/>
      <c r="J122" s="223">
        <f>J492</f>
        <v>0</v>
      </c>
      <c r="K122" s="141"/>
      <c r="L122" s="22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214"/>
      <c r="C123" s="215"/>
      <c r="D123" s="216" t="s">
        <v>190</v>
      </c>
      <c r="E123" s="217"/>
      <c r="F123" s="217"/>
      <c r="G123" s="217"/>
      <c r="H123" s="217"/>
      <c r="I123" s="217"/>
      <c r="J123" s="218">
        <f>J496</f>
        <v>0</v>
      </c>
      <c r="K123" s="215"/>
      <c r="L123" s="21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214"/>
      <c r="C124" s="215"/>
      <c r="D124" s="216" t="s">
        <v>191</v>
      </c>
      <c r="E124" s="217"/>
      <c r="F124" s="217"/>
      <c r="G124" s="217"/>
      <c r="H124" s="217"/>
      <c r="I124" s="217"/>
      <c r="J124" s="218">
        <f>J498</f>
        <v>0</v>
      </c>
      <c r="K124" s="215"/>
      <c r="L124" s="21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214"/>
      <c r="C125" s="215"/>
      <c r="D125" s="216" t="s">
        <v>192</v>
      </c>
      <c r="E125" s="217"/>
      <c r="F125" s="217"/>
      <c r="G125" s="217"/>
      <c r="H125" s="217"/>
      <c r="I125" s="217"/>
      <c r="J125" s="218">
        <f>J504</f>
        <v>0</v>
      </c>
      <c r="K125" s="215"/>
      <c r="L125" s="21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9" customFormat="1" ht="21.84" customHeight="1">
      <c r="A126" s="9"/>
      <c r="B126" s="214"/>
      <c r="C126" s="215"/>
      <c r="D126" s="225" t="s">
        <v>193</v>
      </c>
      <c r="E126" s="215"/>
      <c r="F126" s="215"/>
      <c r="G126" s="215"/>
      <c r="H126" s="215"/>
      <c r="I126" s="215"/>
      <c r="J126" s="226">
        <f>J509</f>
        <v>0</v>
      </c>
      <c r="K126" s="215"/>
      <c r="L126" s="21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2" customFormat="1" ht="21.84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71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6.96" customHeigh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29.28" customHeight="1">
      <c r="A129" s="40"/>
      <c r="B129" s="41"/>
      <c r="C129" s="213" t="s">
        <v>194</v>
      </c>
      <c r="D129" s="42"/>
      <c r="E129" s="42"/>
      <c r="F129" s="42"/>
      <c r="G129" s="42"/>
      <c r="H129" s="42"/>
      <c r="I129" s="42"/>
      <c r="J129" s="227">
        <f>ROUND(J130 + J131 + J132 + J133 + J134 + J135,2)</f>
        <v>0</v>
      </c>
      <c r="K129" s="42"/>
      <c r="L129" s="71"/>
      <c r="N129" s="228" t="s">
        <v>42</v>
      </c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8" customHeight="1">
      <c r="A130" s="40"/>
      <c r="B130" s="41"/>
      <c r="C130" s="42"/>
      <c r="D130" s="160" t="s">
        <v>195</v>
      </c>
      <c r="E130" s="155"/>
      <c r="F130" s="155"/>
      <c r="G130" s="42"/>
      <c r="H130" s="42"/>
      <c r="I130" s="42"/>
      <c r="J130" s="156">
        <v>0</v>
      </c>
      <c r="K130" s="42"/>
      <c r="L130" s="229"/>
      <c r="M130" s="230"/>
      <c r="N130" s="231" t="s">
        <v>44</v>
      </c>
      <c r="O130" s="230"/>
      <c r="P130" s="230"/>
      <c r="Q130" s="230"/>
      <c r="R130" s="230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  <c r="AE130" s="232"/>
      <c r="AF130" s="230"/>
      <c r="AG130" s="230"/>
      <c r="AH130" s="230"/>
      <c r="AI130" s="230"/>
      <c r="AJ130" s="230"/>
      <c r="AK130" s="230"/>
      <c r="AL130" s="230"/>
      <c r="AM130" s="230"/>
      <c r="AN130" s="230"/>
      <c r="AO130" s="230"/>
      <c r="AP130" s="230"/>
      <c r="AQ130" s="230"/>
      <c r="AR130" s="230"/>
      <c r="AS130" s="230"/>
      <c r="AT130" s="230"/>
      <c r="AU130" s="230"/>
      <c r="AV130" s="230"/>
      <c r="AW130" s="230"/>
      <c r="AX130" s="230"/>
      <c r="AY130" s="233" t="s">
        <v>196</v>
      </c>
      <c r="AZ130" s="230"/>
      <c r="BA130" s="230"/>
      <c r="BB130" s="230"/>
      <c r="BC130" s="230"/>
      <c r="BD130" s="230"/>
      <c r="BE130" s="234">
        <f>IF(N130="základná",J130,0)</f>
        <v>0</v>
      </c>
      <c r="BF130" s="234">
        <f>IF(N130="znížená",J130,0)</f>
        <v>0</v>
      </c>
      <c r="BG130" s="234">
        <f>IF(N130="zákl. prenesená",J130,0)</f>
        <v>0</v>
      </c>
      <c r="BH130" s="234">
        <f>IF(N130="zníž. prenesená",J130,0)</f>
        <v>0</v>
      </c>
      <c r="BI130" s="234">
        <f>IF(N130="nulová",J130,0)</f>
        <v>0</v>
      </c>
      <c r="BJ130" s="233" t="s">
        <v>91</v>
      </c>
      <c r="BK130" s="230"/>
      <c r="BL130" s="230"/>
      <c r="BM130" s="230"/>
    </row>
    <row r="131" s="2" customFormat="1" ht="18" customHeight="1">
      <c r="A131" s="40"/>
      <c r="B131" s="41"/>
      <c r="C131" s="42"/>
      <c r="D131" s="160" t="s">
        <v>197</v>
      </c>
      <c r="E131" s="155"/>
      <c r="F131" s="155"/>
      <c r="G131" s="42"/>
      <c r="H131" s="42"/>
      <c r="I131" s="42"/>
      <c r="J131" s="156">
        <v>0</v>
      </c>
      <c r="K131" s="42"/>
      <c r="L131" s="229"/>
      <c r="M131" s="230"/>
      <c r="N131" s="231" t="s">
        <v>44</v>
      </c>
      <c r="O131" s="230"/>
      <c r="P131" s="230"/>
      <c r="Q131" s="230"/>
      <c r="R131" s="230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  <c r="AE131" s="232"/>
      <c r="AF131" s="230"/>
      <c r="AG131" s="230"/>
      <c r="AH131" s="230"/>
      <c r="AI131" s="230"/>
      <c r="AJ131" s="230"/>
      <c r="AK131" s="230"/>
      <c r="AL131" s="230"/>
      <c r="AM131" s="230"/>
      <c r="AN131" s="230"/>
      <c r="AO131" s="230"/>
      <c r="AP131" s="230"/>
      <c r="AQ131" s="230"/>
      <c r="AR131" s="230"/>
      <c r="AS131" s="230"/>
      <c r="AT131" s="230"/>
      <c r="AU131" s="230"/>
      <c r="AV131" s="230"/>
      <c r="AW131" s="230"/>
      <c r="AX131" s="230"/>
      <c r="AY131" s="233" t="s">
        <v>196</v>
      </c>
      <c r="AZ131" s="230"/>
      <c r="BA131" s="230"/>
      <c r="BB131" s="230"/>
      <c r="BC131" s="230"/>
      <c r="BD131" s="230"/>
      <c r="BE131" s="234">
        <f>IF(N131="základná",J131,0)</f>
        <v>0</v>
      </c>
      <c r="BF131" s="234">
        <f>IF(N131="znížená",J131,0)</f>
        <v>0</v>
      </c>
      <c r="BG131" s="234">
        <f>IF(N131="zákl. prenesená",J131,0)</f>
        <v>0</v>
      </c>
      <c r="BH131" s="234">
        <f>IF(N131="zníž. prenesená",J131,0)</f>
        <v>0</v>
      </c>
      <c r="BI131" s="234">
        <f>IF(N131="nulová",J131,0)</f>
        <v>0</v>
      </c>
      <c r="BJ131" s="233" t="s">
        <v>91</v>
      </c>
      <c r="BK131" s="230"/>
      <c r="BL131" s="230"/>
      <c r="BM131" s="230"/>
    </row>
    <row r="132" s="2" customFormat="1" ht="18" customHeight="1">
      <c r="A132" s="40"/>
      <c r="B132" s="41"/>
      <c r="C132" s="42"/>
      <c r="D132" s="160" t="s">
        <v>198</v>
      </c>
      <c r="E132" s="155"/>
      <c r="F132" s="155"/>
      <c r="G132" s="42"/>
      <c r="H132" s="42"/>
      <c r="I132" s="42"/>
      <c r="J132" s="156">
        <v>0</v>
      </c>
      <c r="K132" s="42"/>
      <c r="L132" s="229"/>
      <c r="M132" s="230"/>
      <c r="N132" s="231" t="s">
        <v>44</v>
      </c>
      <c r="O132" s="230"/>
      <c r="P132" s="230"/>
      <c r="Q132" s="230"/>
      <c r="R132" s="230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  <c r="AE132" s="232"/>
      <c r="AF132" s="230"/>
      <c r="AG132" s="230"/>
      <c r="AH132" s="230"/>
      <c r="AI132" s="230"/>
      <c r="AJ132" s="230"/>
      <c r="AK132" s="230"/>
      <c r="AL132" s="230"/>
      <c r="AM132" s="230"/>
      <c r="AN132" s="230"/>
      <c r="AO132" s="230"/>
      <c r="AP132" s="230"/>
      <c r="AQ132" s="230"/>
      <c r="AR132" s="230"/>
      <c r="AS132" s="230"/>
      <c r="AT132" s="230"/>
      <c r="AU132" s="230"/>
      <c r="AV132" s="230"/>
      <c r="AW132" s="230"/>
      <c r="AX132" s="230"/>
      <c r="AY132" s="233" t="s">
        <v>196</v>
      </c>
      <c r="AZ132" s="230"/>
      <c r="BA132" s="230"/>
      <c r="BB132" s="230"/>
      <c r="BC132" s="230"/>
      <c r="BD132" s="230"/>
      <c r="BE132" s="234">
        <f>IF(N132="základná",J132,0)</f>
        <v>0</v>
      </c>
      <c r="BF132" s="234">
        <f>IF(N132="znížená",J132,0)</f>
        <v>0</v>
      </c>
      <c r="BG132" s="234">
        <f>IF(N132="zákl. prenesená",J132,0)</f>
        <v>0</v>
      </c>
      <c r="BH132" s="234">
        <f>IF(N132="zníž. prenesená",J132,0)</f>
        <v>0</v>
      </c>
      <c r="BI132" s="234">
        <f>IF(N132="nulová",J132,0)</f>
        <v>0</v>
      </c>
      <c r="BJ132" s="233" t="s">
        <v>91</v>
      </c>
      <c r="BK132" s="230"/>
      <c r="BL132" s="230"/>
      <c r="BM132" s="230"/>
    </row>
    <row r="133" s="2" customFormat="1" ht="18" customHeight="1">
      <c r="A133" s="40"/>
      <c r="B133" s="41"/>
      <c r="C133" s="42"/>
      <c r="D133" s="160" t="s">
        <v>199</v>
      </c>
      <c r="E133" s="155"/>
      <c r="F133" s="155"/>
      <c r="G133" s="42"/>
      <c r="H133" s="42"/>
      <c r="I133" s="42"/>
      <c r="J133" s="156">
        <v>0</v>
      </c>
      <c r="K133" s="42"/>
      <c r="L133" s="229"/>
      <c r="M133" s="230"/>
      <c r="N133" s="231" t="s">
        <v>44</v>
      </c>
      <c r="O133" s="230"/>
      <c r="P133" s="230"/>
      <c r="Q133" s="230"/>
      <c r="R133" s="230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  <c r="AE133" s="232"/>
      <c r="AF133" s="230"/>
      <c r="AG133" s="230"/>
      <c r="AH133" s="230"/>
      <c r="AI133" s="230"/>
      <c r="AJ133" s="230"/>
      <c r="AK133" s="230"/>
      <c r="AL133" s="230"/>
      <c r="AM133" s="230"/>
      <c r="AN133" s="230"/>
      <c r="AO133" s="230"/>
      <c r="AP133" s="230"/>
      <c r="AQ133" s="230"/>
      <c r="AR133" s="230"/>
      <c r="AS133" s="230"/>
      <c r="AT133" s="230"/>
      <c r="AU133" s="230"/>
      <c r="AV133" s="230"/>
      <c r="AW133" s="230"/>
      <c r="AX133" s="230"/>
      <c r="AY133" s="233" t="s">
        <v>196</v>
      </c>
      <c r="AZ133" s="230"/>
      <c r="BA133" s="230"/>
      <c r="BB133" s="230"/>
      <c r="BC133" s="230"/>
      <c r="BD133" s="230"/>
      <c r="BE133" s="234">
        <f>IF(N133="základná",J133,0)</f>
        <v>0</v>
      </c>
      <c r="BF133" s="234">
        <f>IF(N133="znížená",J133,0)</f>
        <v>0</v>
      </c>
      <c r="BG133" s="234">
        <f>IF(N133="zákl. prenesená",J133,0)</f>
        <v>0</v>
      </c>
      <c r="BH133" s="234">
        <f>IF(N133="zníž. prenesená",J133,0)</f>
        <v>0</v>
      </c>
      <c r="BI133" s="234">
        <f>IF(N133="nulová",J133,0)</f>
        <v>0</v>
      </c>
      <c r="BJ133" s="233" t="s">
        <v>91</v>
      </c>
      <c r="BK133" s="230"/>
      <c r="BL133" s="230"/>
      <c r="BM133" s="230"/>
    </row>
    <row r="134" s="2" customFormat="1" ht="18" customHeight="1">
      <c r="A134" s="40"/>
      <c r="B134" s="41"/>
      <c r="C134" s="42"/>
      <c r="D134" s="160" t="s">
        <v>200</v>
      </c>
      <c r="E134" s="155"/>
      <c r="F134" s="155"/>
      <c r="G134" s="42"/>
      <c r="H134" s="42"/>
      <c r="I134" s="42"/>
      <c r="J134" s="156">
        <v>0</v>
      </c>
      <c r="K134" s="42"/>
      <c r="L134" s="229"/>
      <c r="M134" s="230"/>
      <c r="N134" s="231" t="s">
        <v>44</v>
      </c>
      <c r="O134" s="230"/>
      <c r="P134" s="230"/>
      <c r="Q134" s="230"/>
      <c r="R134" s="230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  <c r="AE134" s="232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AQ134" s="230"/>
      <c r="AR134" s="230"/>
      <c r="AS134" s="230"/>
      <c r="AT134" s="230"/>
      <c r="AU134" s="230"/>
      <c r="AV134" s="230"/>
      <c r="AW134" s="230"/>
      <c r="AX134" s="230"/>
      <c r="AY134" s="233" t="s">
        <v>196</v>
      </c>
      <c r="AZ134" s="230"/>
      <c r="BA134" s="230"/>
      <c r="BB134" s="230"/>
      <c r="BC134" s="230"/>
      <c r="BD134" s="230"/>
      <c r="BE134" s="234">
        <f>IF(N134="základná",J134,0)</f>
        <v>0</v>
      </c>
      <c r="BF134" s="234">
        <f>IF(N134="znížená",J134,0)</f>
        <v>0</v>
      </c>
      <c r="BG134" s="234">
        <f>IF(N134="zákl. prenesená",J134,0)</f>
        <v>0</v>
      </c>
      <c r="BH134" s="234">
        <f>IF(N134="zníž. prenesená",J134,0)</f>
        <v>0</v>
      </c>
      <c r="BI134" s="234">
        <f>IF(N134="nulová",J134,0)</f>
        <v>0</v>
      </c>
      <c r="BJ134" s="233" t="s">
        <v>91</v>
      </c>
      <c r="BK134" s="230"/>
      <c r="BL134" s="230"/>
      <c r="BM134" s="230"/>
    </row>
    <row r="135" s="2" customFormat="1" ht="18" customHeight="1">
      <c r="A135" s="40"/>
      <c r="B135" s="41"/>
      <c r="C135" s="42"/>
      <c r="D135" s="155" t="s">
        <v>201</v>
      </c>
      <c r="E135" s="42"/>
      <c r="F135" s="42"/>
      <c r="G135" s="42"/>
      <c r="H135" s="42"/>
      <c r="I135" s="42"/>
      <c r="J135" s="156">
        <f>ROUND(J32*T135,2)</f>
        <v>0</v>
      </c>
      <c r="K135" s="42"/>
      <c r="L135" s="229"/>
      <c r="M135" s="230"/>
      <c r="N135" s="231" t="s">
        <v>44</v>
      </c>
      <c r="O135" s="230"/>
      <c r="P135" s="230"/>
      <c r="Q135" s="230"/>
      <c r="R135" s="230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  <c r="AE135" s="232"/>
      <c r="AF135" s="230"/>
      <c r="AG135" s="230"/>
      <c r="AH135" s="230"/>
      <c r="AI135" s="230"/>
      <c r="AJ135" s="230"/>
      <c r="AK135" s="230"/>
      <c r="AL135" s="230"/>
      <c r="AM135" s="230"/>
      <c r="AN135" s="230"/>
      <c r="AO135" s="230"/>
      <c r="AP135" s="230"/>
      <c r="AQ135" s="230"/>
      <c r="AR135" s="230"/>
      <c r="AS135" s="230"/>
      <c r="AT135" s="230"/>
      <c r="AU135" s="230"/>
      <c r="AV135" s="230"/>
      <c r="AW135" s="230"/>
      <c r="AX135" s="230"/>
      <c r="AY135" s="233" t="s">
        <v>202</v>
      </c>
      <c r="AZ135" s="230"/>
      <c r="BA135" s="230"/>
      <c r="BB135" s="230"/>
      <c r="BC135" s="230"/>
      <c r="BD135" s="230"/>
      <c r="BE135" s="234">
        <f>IF(N135="základná",J135,0)</f>
        <v>0</v>
      </c>
      <c r="BF135" s="234">
        <f>IF(N135="znížená",J135,0)</f>
        <v>0</v>
      </c>
      <c r="BG135" s="234">
        <f>IF(N135="zákl. prenesená",J135,0)</f>
        <v>0</v>
      </c>
      <c r="BH135" s="234">
        <f>IF(N135="zníž. prenesená",J135,0)</f>
        <v>0</v>
      </c>
      <c r="BI135" s="234">
        <f>IF(N135="nulová",J135,0)</f>
        <v>0</v>
      </c>
      <c r="BJ135" s="233" t="s">
        <v>91</v>
      </c>
      <c r="BK135" s="230"/>
      <c r="BL135" s="230"/>
      <c r="BM135" s="230"/>
    </row>
    <row r="136" s="2" customForma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29.28" customHeight="1">
      <c r="A137" s="40"/>
      <c r="B137" s="41"/>
      <c r="C137" s="163" t="s">
        <v>110</v>
      </c>
      <c r="D137" s="164"/>
      <c r="E137" s="164"/>
      <c r="F137" s="164"/>
      <c r="G137" s="164"/>
      <c r="H137" s="164"/>
      <c r="I137" s="164"/>
      <c r="J137" s="165">
        <f>ROUND(J98+J129,2)</f>
        <v>0</v>
      </c>
      <c r="K137" s="164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6.96" customHeight="1">
      <c r="A138" s="40"/>
      <c r="B138" s="74"/>
      <c r="C138" s="75"/>
      <c r="D138" s="75"/>
      <c r="E138" s="75"/>
      <c r="F138" s="75"/>
      <c r="G138" s="75"/>
      <c r="H138" s="75"/>
      <c r="I138" s="75"/>
      <c r="J138" s="75"/>
      <c r="K138" s="75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42" s="2" customFormat="1" ht="6.96" customHeight="1">
      <c r="A142" s="40"/>
      <c r="B142" s="76"/>
      <c r="C142" s="77"/>
      <c r="D142" s="77"/>
      <c r="E142" s="77"/>
      <c r="F142" s="77"/>
      <c r="G142" s="77"/>
      <c r="H142" s="77"/>
      <c r="I142" s="77"/>
      <c r="J142" s="77"/>
      <c r="K142" s="77"/>
      <c r="L142" s="71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24.96" customHeight="1">
      <c r="A143" s="40"/>
      <c r="B143" s="41"/>
      <c r="C143" s="23" t="s">
        <v>203</v>
      </c>
      <c r="D143" s="42"/>
      <c r="E143" s="42"/>
      <c r="F143" s="42"/>
      <c r="G143" s="42"/>
      <c r="H143" s="42"/>
      <c r="I143" s="42"/>
      <c r="J143" s="42"/>
      <c r="K143" s="42"/>
      <c r="L143" s="71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6.96" customHeight="1">
      <c r="A144" s="40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71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2" customHeight="1">
      <c r="A145" s="40"/>
      <c r="B145" s="41"/>
      <c r="C145" s="32" t="s">
        <v>15</v>
      </c>
      <c r="D145" s="42"/>
      <c r="E145" s="42"/>
      <c r="F145" s="42"/>
      <c r="G145" s="42"/>
      <c r="H145" s="42"/>
      <c r="I145" s="42"/>
      <c r="J145" s="42"/>
      <c r="K145" s="42"/>
      <c r="L145" s="71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6.5" customHeight="1">
      <c r="A146" s="40"/>
      <c r="B146" s="41"/>
      <c r="C146" s="42"/>
      <c r="D146" s="42"/>
      <c r="E146" s="210" t="str">
        <f>E7</f>
        <v>Depo Jurajov Dvor</v>
      </c>
      <c r="F146" s="32"/>
      <c r="G146" s="32"/>
      <c r="H146" s="32"/>
      <c r="I146" s="42"/>
      <c r="J146" s="42"/>
      <c r="K146" s="42"/>
      <c r="L146" s="71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1" customFormat="1" ht="12" customHeight="1">
      <c r="B147" s="21"/>
      <c r="C147" s="32" t="s">
        <v>126</v>
      </c>
      <c r="D147" s="22"/>
      <c r="E147" s="22"/>
      <c r="F147" s="22"/>
      <c r="G147" s="22"/>
      <c r="H147" s="22"/>
      <c r="I147" s="22"/>
      <c r="J147" s="22"/>
      <c r="K147" s="22"/>
      <c r="L147" s="20"/>
    </row>
    <row r="148" s="2" customFormat="1" ht="16.5" customHeight="1">
      <c r="A148" s="40"/>
      <c r="B148" s="41"/>
      <c r="C148" s="42"/>
      <c r="D148" s="42"/>
      <c r="E148" s="210" t="s">
        <v>129</v>
      </c>
      <c r="F148" s="42"/>
      <c r="G148" s="42"/>
      <c r="H148" s="42"/>
      <c r="I148" s="42"/>
      <c r="J148" s="42"/>
      <c r="K148" s="42"/>
      <c r="L148" s="71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2" customHeight="1">
      <c r="A149" s="40"/>
      <c r="B149" s="41"/>
      <c r="C149" s="32" t="s">
        <v>132</v>
      </c>
      <c r="D149" s="42"/>
      <c r="E149" s="42"/>
      <c r="F149" s="42"/>
      <c r="G149" s="42"/>
      <c r="H149" s="42"/>
      <c r="I149" s="42"/>
      <c r="J149" s="42"/>
      <c r="K149" s="42"/>
      <c r="L149" s="71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2" customFormat="1" ht="16.5" customHeight="1">
      <c r="A150" s="40"/>
      <c r="B150" s="41"/>
      <c r="C150" s="42"/>
      <c r="D150" s="42"/>
      <c r="E150" s="84" t="str">
        <f>E11</f>
        <v>04_ŽENY - Rekonštrukcia wc ŽENY v strede haly</v>
      </c>
      <c r="F150" s="42"/>
      <c r="G150" s="42"/>
      <c r="H150" s="42"/>
      <c r="I150" s="42"/>
      <c r="J150" s="42"/>
      <c r="K150" s="42"/>
      <c r="L150" s="71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="2" customFormat="1" ht="6.96" customHeight="1">
      <c r="A151" s="40"/>
      <c r="B151" s="41"/>
      <c r="C151" s="42"/>
      <c r="D151" s="42"/>
      <c r="E151" s="42"/>
      <c r="F151" s="42"/>
      <c r="G151" s="42"/>
      <c r="H151" s="42"/>
      <c r="I151" s="42"/>
      <c r="J151" s="42"/>
      <c r="K151" s="42"/>
      <c r="L151" s="71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2" customFormat="1" ht="12" customHeight="1">
      <c r="A152" s="40"/>
      <c r="B152" s="41"/>
      <c r="C152" s="32" t="s">
        <v>19</v>
      </c>
      <c r="D152" s="42"/>
      <c r="E152" s="42"/>
      <c r="F152" s="27" t="str">
        <f>F14</f>
        <v>Bratislava</v>
      </c>
      <c r="G152" s="42"/>
      <c r="H152" s="42"/>
      <c r="I152" s="32" t="s">
        <v>21</v>
      </c>
      <c r="J152" s="87" t="str">
        <f>IF(J14="","",J14)</f>
        <v>13. 2. 2025</v>
      </c>
      <c r="K152" s="42"/>
      <c r="L152" s="71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6.96" customHeight="1">
      <c r="A153" s="40"/>
      <c r="B153" s="41"/>
      <c r="C153" s="42"/>
      <c r="D153" s="42"/>
      <c r="E153" s="42"/>
      <c r="F153" s="42"/>
      <c r="G153" s="42"/>
      <c r="H153" s="42"/>
      <c r="I153" s="42"/>
      <c r="J153" s="42"/>
      <c r="K153" s="42"/>
      <c r="L153" s="71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2" customFormat="1" ht="15.15" customHeight="1">
      <c r="A154" s="40"/>
      <c r="B154" s="41"/>
      <c r="C154" s="32" t="s">
        <v>23</v>
      </c>
      <c r="D154" s="42"/>
      <c r="E154" s="42"/>
      <c r="F154" s="27" t="str">
        <f>E17</f>
        <v>Dopravný podnik Bratislava, akciová spoločnosť</v>
      </c>
      <c r="G154" s="42"/>
      <c r="H154" s="42"/>
      <c r="I154" s="32" t="s">
        <v>31</v>
      </c>
      <c r="J154" s="36" t="str">
        <f>E23</f>
        <v xml:space="preserve"> </v>
      </c>
      <c r="K154" s="42"/>
      <c r="L154" s="71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="2" customFormat="1" ht="15.15" customHeight="1">
      <c r="A155" s="40"/>
      <c r="B155" s="41"/>
      <c r="C155" s="32" t="s">
        <v>29</v>
      </c>
      <c r="D155" s="42"/>
      <c r="E155" s="42"/>
      <c r="F155" s="27" t="str">
        <f>IF(E20="","",E20)</f>
        <v>Vyplň údaj</v>
      </c>
      <c r="G155" s="42"/>
      <c r="H155" s="42"/>
      <c r="I155" s="32" t="s">
        <v>34</v>
      </c>
      <c r="J155" s="36" t="str">
        <f>E26</f>
        <v xml:space="preserve"> </v>
      </c>
      <c r="K155" s="42"/>
      <c r="L155" s="71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="2" customFormat="1" ht="10.32" customHeight="1">
      <c r="A156" s="40"/>
      <c r="B156" s="41"/>
      <c r="C156" s="42"/>
      <c r="D156" s="42"/>
      <c r="E156" s="42"/>
      <c r="F156" s="42"/>
      <c r="G156" s="42"/>
      <c r="H156" s="42"/>
      <c r="I156" s="42"/>
      <c r="J156" s="42"/>
      <c r="K156" s="42"/>
      <c r="L156" s="71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="11" customFormat="1" ht="29.28" customHeight="1">
      <c r="A157" s="235"/>
      <c r="B157" s="236"/>
      <c r="C157" s="237" t="s">
        <v>204</v>
      </c>
      <c r="D157" s="238" t="s">
        <v>63</v>
      </c>
      <c r="E157" s="238" t="s">
        <v>59</v>
      </c>
      <c r="F157" s="238" t="s">
        <v>60</v>
      </c>
      <c r="G157" s="238" t="s">
        <v>205</v>
      </c>
      <c r="H157" s="238" t="s">
        <v>206</v>
      </c>
      <c r="I157" s="238" t="s">
        <v>207</v>
      </c>
      <c r="J157" s="239" t="s">
        <v>163</v>
      </c>
      <c r="K157" s="240" t="s">
        <v>208</v>
      </c>
      <c r="L157" s="241"/>
      <c r="M157" s="108" t="s">
        <v>1</v>
      </c>
      <c r="N157" s="109" t="s">
        <v>42</v>
      </c>
      <c r="O157" s="109" t="s">
        <v>209</v>
      </c>
      <c r="P157" s="109" t="s">
        <v>210</v>
      </c>
      <c r="Q157" s="109" t="s">
        <v>211</v>
      </c>
      <c r="R157" s="109" t="s">
        <v>212</v>
      </c>
      <c r="S157" s="109" t="s">
        <v>213</v>
      </c>
      <c r="T157" s="110" t="s">
        <v>214</v>
      </c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</row>
    <row r="158" s="2" customFormat="1" ht="22.8" customHeight="1">
      <c r="A158" s="40"/>
      <c r="B158" s="41"/>
      <c r="C158" s="115" t="s">
        <v>160</v>
      </c>
      <c r="D158" s="42"/>
      <c r="E158" s="42"/>
      <c r="F158" s="42"/>
      <c r="G158" s="42"/>
      <c r="H158" s="42"/>
      <c r="I158" s="42"/>
      <c r="J158" s="242">
        <f>BK158</f>
        <v>0</v>
      </c>
      <c r="K158" s="42"/>
      <c r="L158" s="43"/>
      <c r="M158" s="111"/>
      <c r="N158" s="243"/>
      <c r="O158" s="112"/>
      <c r="P158" s="244">
        <f>P159+P248+P478+P496+P498+P504+P509</f>
        <v>0</v>
      </c>
      <c r="Q158" s="112"/>
      <c r="R158" s="244">
        <f>R159+R248+R478+R496+R498+R504+R509</f>
        <v>6.1230636560800002</v>
      </c>
      <c r="S158" s="112"/>
      <c r="T158" s="245">
        <f>T159+T248+T478+T496+T498+T504+T509</f>
        <v>7.887782500000001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7" t="s">
        <v>77</v>
      </c>
      <c r="AU158" s="17" t="s">
        <v>165</v>
      </c>
      <c r="BK158" s="246">
        <f>BK159+BK248+BK478+BK496+BK498+BK504+BK509</f>
        <v>0</v>
      </c>
    </row>
    <row r="159" s="12" customFormat="1" ht="25.92" customHeight="1">
      <c r="A159" s="12"/>
      <c r="B159" s="247"/>
      <c r="C159" s="248"/>
      <c r="D159" s="249" t="s">
        <v>77</v>
      </c>
      <c r="E159" s="250" t="s">
        <v>215</v>
      </c>
      <c r="F159" s="250" t="s">
        <v>216</v>
      </c>
      <c r="G159" s="248"/>
      <c r="H159" s="248"/>
      <c r="I159" s="251"/>
      <c r="J159" s="226">
        <f>BK159</f>
        <v>0</v>
      </c>
      <c r="K159" s="248"/>
      <c r="L159" s="252"/>
      <c r="M159" s="253"/>
      <c r="N159" s="254"/>
      <c r="O159" s="254"/>
      <c r="P159" s="255">
        <f>P160+P187+P192+P246</f>
        <v>0</v>
      </c>
      <c r="Q159" s="254"/>
      <c r="R159" s="255">
        <f>R160+R187+R192+R246</f>
        <v>3.6429768576799999</v>
      </c>
      <c r="S159" s="254"/>
      <c r="T159" s="256">
        <f>T160+T187+T192+T246</f>
        <v>7.4120310000000007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57" t="s">
        <v>85</v>
      </c>
      <c r="AT159" s="258" t="s">
        <v>77</v>
      </c>
      <c r="AU159" s="258" t="s">
        <v>78</v>
      </c>
      <c r="AY159" s="257" t="s">
        <v>217</v>
      </c>
      <c r="BK159" s="259">
        <f>BK160+BK187+BK192+BK246</f>
        <v>0</v>
      </c>
    </row>
    <row r="160" s="12" customFormat="1" ht="22.8" customHeight="1">
      <c r="A160" s="12"/>
      <c r="B160" s="247"/>
      <c r="C160" s="248"/>
      <c r="D160" s="249" t="s">
        <v>77</v>
      </c>
      <c r="E160" s="260" t="s">
        <v>218</v>
      </c>
      <c r="F160" s="260" t="s">
        <v>219</v>
      </c>
      <c r="G160" s="248"/>
      <c r="H160" s="248"/>
      <c r="I160" s="251"/>
      <c r="J160" s="261">
        <f>BK160</f>
        <v>0</v>
      </c>
      <c r="K160" s="248"/>
      <c r="L160" s="252"/>
      <c r="M160" s="253"/>
      <c r="N160" s="254"/>
      <c r="O160" s="254"/>
      <c r="P160" s="255">
        <f>SUM(P161:P186)</f>
        <v>0</v>
      </c>
      <c r="Q160" s="254"/>
      <c r="R160" s="255">
        <f>SUM(R161:R186)</f>
        <v>3.5428548719999999</v>
      </c>
      <c r="S160" s="254"/>
      <c r="T160" s="256">
        <f>SUM(T161:T186)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57" t="s">
        <v>85</v>
      </c>
      <c r="AT160" s="258" t="s">
        <v>77</v>
      </c>
      <c r="AU160" s="258" t="s">
        <v>85</v>
      </c>
      <c r="AY160" s="257" t="s">
        <v>217</v>
      </c>
      <c r="BK160" s="259">
        <f>SUM(BK161:BK186)</f>
        <v>0</v>
      </c>
    </row>
    <row r="161" s="2" customFormat="1" ht="24.15" customHeight="1">
      <c r="A161" s="40"/>
      <c r="B161" s="41"/>
      <c r="C161" s="262" t="s">
        <v>85</v>
      </c>
      <c r="D161" s="262" t="s">
        <v>220</v>
      </c>
      <c r="E161" s="263" t="s">
        <v>221</v>
      </c>
      <c r="F161" s="264" t="s">
        <v>222</v>
      </c>
      <c r="G161" s="265" t="s">
        <v>223</v>
      </c>
      <c r="H161" s="266">
        <v>8.4600000000000009</v>
      </c>
      <c r="I161" s="267"/>
      <c r="J161" s="268">
        <f>ROUND(I161*H161,2)</f>
        <v>0</v>
      </c>
      <c r="K161" s="269"/>
      <c r="L161" s="43"/>
      <c r="M161" s="270" t="s">
        <v>1</v>
      </c>
      <c r="N161" s="271" t="s">
        <v>44</v>
      </c>
      <c r="O161" s="99"/>
      <c r="P161" s="272">
        <f>O161*H161</f>
        <v>0</v>
      </c>
      <c r="Q161" s="272">
        <v>0.00019000000000000001</v>
      </c>
      <c r="R161" s="272">
        <f>Q161*H161</f>
        <v>0.0016074000000000002</v>
      </c>
      <c r="S161" s="272">
        <v>0</v>
      </c>
      <c r="T161" s="27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74" t="s">
        <v>140</v>
      </c>
      <c r="AT161" s="274" t="s">
        <v>220</v>
      </c>
      <c r="AU161" s="274" t="s">
        <v>91</v>
      </c>
      <c r="AY161" s="17" t="s">
        <v>217</v>
      </c>
      <c r="BE161" s="159">
        <f>IF(N161="základná",J161,0)</f>
        <v>0</v>
      </c>
      <c r="BF161" s="159">
        <f>IF(N161="znížená",J161,0)</f>
        <v>0</v>
      </c>
      <c r="BG161" s="159">
        <f>IF(N161="zákl. prenesená",J161,0)</f>
        <v>0</v>
      </c>
      <c r="BH161" s="159">
        <f>IF(N161="zníž. prenesená",J161,0)</f>
        <v>0</v>
      </c>
      <c r="BI161" s="159">
        <f>IF(N161="nulová",J161,0)</f>
        <v>0</v>
      </c>
      <c r="BJ161" s="17" t="s">
        <v>91</v>
      </c>
      <c r="BK161" s="159">
        <f>ROUND(I161*H161,2)</f>
        <v>0</v>
      </c>
      <c r="BL161" s="17" t="s">
        <v>140</v>
      </c>
      <c r="BM161" s="274" t="s">
        <v>224</v>
      </c>
    </row>
    <row r="162" s="13" customFormat="1">
      <c r="A162" s="13"/>
      <c r="B162" s="275"/>
      <c r="C162" s="276"/>
      <c r="D162" s="277" t="s">
        <v>225</v>
      </c>
      <c r="E162" s="278" t="s">
        <v>1</v>
      </c>
      <c r="F162" s="279" t="s">
        <v>979</v>
      </c>
      <c r="G162" s="276"/>
      <c r="H162" s="280">
        <v>7.3799999999999999</v>
      </c>
      <c r="I162" s="281"/>
      <c r="J162" s="276"/>
      <c r="K162" s="276"/>
      <c r="L162" s="282"/>
      <c r="M162" s="283"/>
      <c r="N162" s="284"/>
      <c r="O162" s="284"/>
      <c r="P162" s="284"/>
      <c r="Q162" s="284"/>
      <c r="R162" s="284"/>
      <c r="S162" s="284"/>
      <c r="T162" s="2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6" t="s">
        <v>225</v>
      </c>
      <c r="AU162" s="286" t="s">
        <v>91</v>
      </c>
      <c r="AV162" s="13" t="s">
        <v>91</v>
      </c>
      <c r="AW162" s="13" t="s">
        <v>33</v>
      </c>
      <c r="AX162" s="13" t="s">
        <v>78</v>
      </c>
      <c r="AY162" s="286" t="s">
        <v>217</v>
      </c>
    </row>
    <row r="163" s="13" customFormat="1">
      <c r="A163" s="13"/>
      <c r="B163" s="275"/>
      <c r="C163" s="276"/>
      <c r="D163" s="277" t="s">
        <v>225</v>
      </c>
      <c r="E163" s="278" t="s">
        <v>1</v>
      </c>
      <c r="F163" s="279" t="s">
        <v>227</v>
      </c>
      <c r="G163" s="276"/>
      <c r="H163" s="280">
        <v>1.0800000000000001</v>
      </c>
      <c r="I163" s="281"/>
      <c r="J163" s="276"/>
      <c r="K163" s="276"/>
      <c r="L163" s="282"/>
      <c r="M163" s="283"/>
      <c r="N163" s="284"/>
      <c r="O163" s="284"/>
      <c r="P163" s="284"/>
      <c r="Q163" s="284"/>
      <c r="R163" s="284"/>
      <c r="S163" s="284"/>
      <c r="T163" s="28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6" t="s">
        <v>225</v>
      </c>
      <c r="AU163" s="286" t="s">
        <v>91</v>
      </c>
      <c r="AV163" s="13" t="s">
        <v>91</v>
      </c>
      <c r="AW163" s="13" t="s">
        <v>33</v>
      </c>
      <c r="AX163" s="13" t="s">
        <v>78</v>
      </c>
      <c r="AY163" s="286" t="s">
        <v>217</v>
      </c>
    </row>
    <row r="164" s="14" customFormat="1">
      <c r="A164" s="14"/>
      <c r="B164" s="287"/>
      <c r="C164" s="288"/>
      <c r="D164" s="277" t="s">
        <v>225</v>
      </c>
      <c r="E164" s="289" t="s">
        <v>1</v>
      </c>
      <c r="F164" s="290" t="s">
        <v>228</v>
      </c>
      <c r="G164" s="288"/>
      <c r="H164" s="291">
        <v>8.4600000000000009</v>
      </c>
      <c r="I164" s="292"/>
      <c r="J164" s="288"/>
      <c r="K164" s="288"/>
      <c r="L164" s="293"/>
      <c r="M164" s="294"/>
      <c r="N164" s="295"/>
      <c r="O164" s="295"/>
      <c r="P164" s="295"/>
      <c r="Q164" s="295"/>
      <c r="R164" s="295"/>
      <c r="S164" s="295"/>
      <c r="T164" s="29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97" t="s">
        <v>225</v>
      </c>
      <c r="AU164" s="297" t="s">
        <v>91</v>
      </c>
      <c r="AV164" s="14" t="s">
        <v>140</v>
      </c>
      <c r="AW164" s="14" t="s">
        <v>33</v>
      </c>
      <c r="AX164" s="14" t="s">
        <v>85</v>
      </c>
      <c r="AY164" s="297" t="s">
        <v>217</v>
      </c>
    </row>
    <row r="165" s="2" customFormat="1" ht="24.15" customHeight="1">
      <c r="A165" s="40"/>
      <c r="B165" s="41"/>
      <c r="C165" s="262" t="s">
        <v>91</v>
      </c>
      <c r="D165" s="262" t="s">
        <v>220</v>
      </c>
      <c r="E165" s="263" t="s">
        <v>229</v>
      </c>
      <c r="F165" s="264" t="s">
        <v>230</v>
      </c>
      <c r="G165" s="265" t="s">
        <v>231</v>
      </c>
      <c r="H165" s="266">
        <v>12.6</v>
      </c>
      <c r="I165" s="267"/>
      <c r="J165" s="268">
        <f>ROUND(I165*H165,2)</f>
        <v>0</v>
      </c>
      <c r="K165" s="269"/>
      <c r="L165" s="43"/>
      <c r="M165" s="270" t="s">
        <v>1</v>
      </c>
      <c r="N165" s="271" t="s">
        <v>44</v>
      </c>
      <c r="O165" s="99"/>
      <c r="P165" s="272">
        <f>O165*H165</f>
        <v>0</v>
      </c>
      <c r="Q165" s="272">
        <v>0.0027980000000000001</v>
      </c>
      <c r="R165" s="272">
        <f>Q165*H165</f>
        <v>0.035254800000000003</v>
      </c>
      <c r="S165" s="272">
        <v>0</v>
      </c>
      <c r="T165" s="273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4" t="s">
        <v>140</v>
      </c>
      <c r="AT165" s="274" t="s">
        <v>220</v>
      </c>
      <c r="AU165" s="274" t="s">
        <v>91</v>
      </c>
      <c r="AY165" s="17" t="s">
        <v>217</v>
      </c>
      <c r="BE165" s="159">
        <f>IF(N165="základná",J165,0)</f>
        <v>0</v>
      </c>
      <c r="BF165" s="159">
        <f>IF(N165="znížená",J165,0)</f>
        <v>0</v>
      </c>
      <c r="BG165" s="159">
        <f>IF(N165="zákl. prenesená",J165,0)</f>
        <v>0</v>
      </c>
      <c r="BH165" s="159">
        <f>IF(N165="zníž. prenesená",J165,0)</f>
        <v>0</v>
      </c>
      <c r="BI165" s="159">
        <f>IF(N165="nulová",J165,0)</f>
        <v>0</v>
      </c>
      <c r="BJ165" s="17" t="s">
        <v>91</v>
      </c>
      <c r="BK165" s="159">
        <f>ROUND(I165*H165,2)</f>
        <v>0</v>
      </c>
      <c r="BL165" s="17" t="s">
        <v>140</v>
      </c>
      <c r="BM165" s="274" t="s">
        <v>232</v>
      </c>
    </row>
    <row r="166" s="13" customFormat="1">
      <c r="A166" s="13"/>
      <c r="B166" s="275"/>
      <c r="C166" s="276"/>
      <c r="D166" s="277" t="s">
        <v>225</v>
      </c>
      <c r="E166" s="278" t="s">
        <v>1</v>
      </c>
      <c r="F166" s="279" t="s">
        <v>233</v>
      </c>
      <c r="G166" s="276"/>
      <c r="H166" s="280">
        <v>12.6</v>
      </c>
      <c r="I166" s="281"/>
      <c r="J166" s="276"/>
      <c r="K166" s="276"/>
      <c r="L166" s="282"/>
      <c r="M166" s="283"/>
      <c r="N166" s="284"/>
      <c r="O166" s="284"/>
      <c r="P166" s="284"/>
      <c r="Q166" s="284"/>
      <c r="R166" s="284"/>
      <c r="S166" s="284"/>
      <c r="T166" s="28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86" t="s">
        <v>225</v>
      </c>
      <c r="AU166" s="286" t="s">
        <v>91</v>
      </c>
      <c r="AV166" s="13" t="s">
        <v>91</v>
      </c>
      <c r="AW166" s="13" t="s">
        <v>33</v>
      </c>
      <c r="AX166" s="13" t="s">
        <v>78</v>
      </c>
      <c r="AY166" s="286" t="s">
        <v>217</v>
      </c>
    </row>
    <row r="167" s="14" customFormat="1">
      <c r="A167" s="14"/>
      <c r="B167" s="287"/>
      <c r="C167" s="288"/>
      <c r="D167" s="277" t="s">
        <v>225</v>
      </c>
      <c r="E167" s="289" t="s">
        <v>1</v>
      </c>
      <c r="F167" s="290" t="s">
        <v>228</v>
      </c>
      <c r="G167" s="288"/>
      <c r="H167" s="291">
        <v>12.6</v>
      </c>
      <c r="I167" s="292"/>
      <c r="J167" s="288"/>
      <c r="K167" s="288"/>
      <c r="L167" s="293"/>
      <c r="M167" s="294"/>
      <c r="N167" s="295"/>
      <c r="O167" s="295"/>
      <c r="P167" s="295"/>
      <c r="Q167" s="295"/>
      <c r="R167" s="295"/>
      <c r="S167" s="295"/>
      <c r="T167" s="29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97" t="s">
        <v>225</v>
      </c>
      <c r="AU167" s="297" t="s">
        <v>91</v>
      </c>
      <c r="AV167" s="14" t="s">
        <v>140</v>
      </c>
      <c r="AW167" s="14" t="s">
        <v>33</v>
      </c>
      <c r="AX167" s="14" t="s">
        <v>85</v>
      </c>
      <c r="AY167" s="297" t="s">
        <v>217</v>
      </c>
    </row>
    <row r="168" s="2" customFormat="1" ht="33" customHeight="1">
      <c r="A168" s="40"/>
      <c r="B168" s="41"/>
      <c r="C168" s="262" t="s">
        <v>234</v>
      </c>
      <c r="D168" s="262" t="s">
        <v>220</v>
      </c>
      <c r="E168" s="263" t="s">
        <v>235</v>
      </c>
      <c r="F168" s="264" t="s">
        <v>236</v>
      </c>
      <c r="G168" s="265" t="s">
        <v>223</v>
      </c>
      <c r="H168" s="266">
        <v>42.481000000000002</v>
      </c>
      <c r="I168" s="267"/>
      <c r="J168" s="268">
        <f>ROUND(I168*H168,2)</f>
        <v>0</v>
      </c>
      <c r="K168" s="269"/>
      <c r="L168" s="43"/>
      <c r="M168" s="270" t="s">
        <v>1</v>
      </c>
      <c r="N168" s="271" t="s">
        <v>44</v>
      </c>
      <c r="O168" s="99"/>
      <c r="P168" s="272">
        <f>O168*H168</f>
        <v>0</v>
      </c>
      <c r="Q168" s="272">
        <v>0.01155</v>
      </c>
      <c r="R168" s="272">
        <f>Q168*H168</f>
        <v>0.49065555</v>
      </c>
      <c r="S168" s="272">
        <v>0</v>
      </c>
      <c r="T168" s="273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4" t="s">
        <v>140</v>
      </c>
      <c r="AT168" s="274" t="s">
        <v>220</v>
      </c>
      <c r="AU168" s="274" t="s">
        <v>91</v>
      </c>
      <c r="AY168" s="17" t="s">
        <v>217</v>
      </c>
      <c r="BE168" s="159">
        <f>IF(N168="základná",J168,0)</f>
        <v>0</v>
      </c>
      <c r="BF168" s="159">
        <f>IF(N168="znížená",J168,0)</f>
        <v>0</v>
      </c>
      <c r="BG168" s="159">
        <f>IF(N168="zákl. prenesená",J168,0)</f>
        <v>0</v>
      </c>
      <c r="BH168" s="159">
        <f>IF(N168="zníž. prenesená",J168,0)</f>
        <v>0</v>
      </c>
      <c r="BI168" s="159">
        <f>IF(N168="nulová",J168,0)</f>
        <v>0</v>
      </c>
      <c r="BJ168" s="17" t="s">
        <v>91</v>
      </c>
      <c r="BK168" s="159">
        <f>ROUND(I168*H168,2)</f>
        <v>0</v>
      </c>
      <c r="BL168" s="17" t="s">
        <v>140</v>
      </c>
      <c r="BM168" s="274" t="s">
        <v>237</v>
      </c>
    </row>
    <row r="169" s="13" customFormat="1">
      <c r="A169" s="13"/>
      <c r="B169" s="275"/>
      <c r="C169" s="276"/>
      <c r="D169" s="277" t="s">
        <v>225</v>
      </c>
      <c r="E169" s="278" t="s">
        <v>1</v>
      </c>
      <c r="F169" s="279" t="s">
        <v>125</v>
      </c>
      <c r="G169" s="276"/>
      <c r="H169" s="280">
        <v>42.481000000000002</v>
      </c>
      <c r="I169" s="281"/>
      <c r="J169" s="276"/>
      <c r="K169" s="276"/>
      <c r="L169" s="282"/>
      <c r="M169" s="283"/>
      <c r="N169" s="284"/>
      <c r="O169" s="284"/>
      <c r="P169" s="284"/>
      <c r="Q169" s="284"/>
      <c r="R169" s="284"/>
      <c r="S169" s="284"/>
      <c r="T169" s="2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86" t="s">
        <v>225</v>
      </c>
      <c r="AU169" s="286" t="s">
        <v>91</v>
      </c>
      <c r="AV169" s="13" t="s">
        <v>91</v>
      </c>
      <c r="AW169" s="13" t="s">
        <v>33</v>
      </c>
      <c r="AX169" s="13" t="s">
        <v>78</v>
      </c>
      <c r="AY169" s="286" t="s">
        <v>217</v>
      </c>
    </row>
    <row r="170" s="14" customFormat="1">
      <c r="A170" s="14"/>
      <c r="B170" s="287"/>
      <c r="C170" s="288"/>
      <c r="D170" s="277" t="s">
        <v>225</v>
      </c>
      <c r="E170" s="289" t="s">
        <v>1</v>
      </c>
      <c r="F170" s="290" t="s">
        <v>228</v>
      </c>
      <c r="G170" s="288"/>
      <c r="H170" s="291">
        <v>42.481000000000002</v>
      </c>
      <c r="I170" s="292"/>
      <c r="J170" s="288"/>
      <c r="K170" s="288"/>
      <c r="L170" s="293"/>
      <c r="M170" s="294"/>
      <c r="N170" s="295"/>
      <c r="O170" s="295"/>
      <c r="P170" s="295"/>
      <c r="Q170" s="295"/>
      <c r="R170" s="295"/>
      <c r="S170" s="295"/>
      <c r="T170" s="29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97" t="s">
        <v>225</v>
      </c>
      <c r="AU170" s="297" t="s">
        <v>91</v>
      </c>
      <c r="AV170" s="14" t="s">
        <v>140</v>
      </c>
      <c r="AW170" s="14" t="s">
        <v>33</v>
      </c>
      <c r="AX170" s="14" t="s">
        <v>85</v>
      </c>
      <c r="AY170" s="297" t="s">
        <v>217</v>
      </c>
    </row>
    <row r="171" s="2" customFormat="1" ht="24.15" customHeight="1">
      <c r="A171" s="40"/>
      <c r="B171" s="41"/>
      <c r="C171" s="262" t="s">
        <v>140</v>
      </c>
      <c r="D171" s="262" t="s">
        <v>220</v>
      </c>
      <c r="E171" s="263" t="s">
        <v>238</v>
      </c>
      <c r="F171" s="264" t="s">
        <v>239</v>
      </c>
      <c r="G171" s="265" t="s">
        <v>223</v>
      </c>
      <c r="H171" s="266">
        <v>66.814999999999998</v>
      </c>
      <c r="I171" s="267"/>
      <c r="J171" s="268">
        <f>ROUND(I171*H171,2)</f>
        <v>0</v>
      </c>
      <c r="K171" s="269"/>
      <c r="L171" s="43"/>
      <c r="M171" s="270" t="s">
        <v>1</v>
      </c>
      <c r="N171" s="271" t="s">
        <v>44</v>
      </c>
      <c r="O171" s="99"/>
      <c r="P171" s="272">
        <f>O171*H171</f>
        <v>0</v>
      </c>
      <c r="Q171" s="272">
        <v>0.0051500000000000001</v>
      </c>
      <c r="R171" s="272">
        <f>Q171*H171</f>
        <v>0.34409724999999997</v>
      </c>
      <c r="S171" s="272">
        <v>0</v>
      </c>
      <c r="T171" s="273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74" t="s">
        <v>140</v>
      </c>
      <c r="AT171" s="274" t="s">
        <v>220</v>
      </c>
      <c r="AU171" s="274" t="s">
        <v>91</v>
      </c>
      <c r="AY171" s="17" t="s">
        <v>217</v>
      </c>
      <c r="BE171" s="159">
        <f>IF(N171="základná",J171,0)</f>
        <v>0</v>
      </c>
      <c r="BF171" s="159">
        <f>IF(N171="znížená",J171,0)</f>
        <v>0</v>
      </c>
      <c r="BG171" s="159">
        <f>IF(N171="zákl. prenesená",J171,0)</f>
        <v>0</v>
      </c>
      <c r="BH171" s="159">
        <f>IF(N171="zníž. prenesená",J171,0)</f>
        <v>0</v>
      </c>
      <c r="BI171" s="159">
        <f>IF(N171="nulová",J171,0)</f>
        <v>0</v>
      </c>
      <c r="BJ171" s="17" t="s">
        <v>91</v>
      </c>
      <c r="BK171" s="159">
        <f>ROUND(I171*H171,2)</f>
        <v>0</v>
      </c>
      <c r="BL171" s="17" t="s">
        <v>140</v>
      </c>
      <c r="BM171" s="274" t="s">
        <v>240</v>
      </c>
    </row>
    <row r="172" s="13" customFormat="1">
      <c r="A172" s="13"/>
      <c r="B172" s="275"/>
      <c r="C172" s="276"/>
      <c r="D172" s="277" t="s">
        <v>225</v>
      </c>
      <c r="E172" s="278" t="s">
        <v>1</v>
      </c>
      <c r="F172" s="279" t="s">
        <v>241</v>
      </c>
      <c r="G172" s="276"/>
      <c r="H172" s="280">
        <v>66.814999999999998</v>
      </c>
      <c r="I172" s="281"/>
      <c r="J172" s="276"/>
      <c r="K172" s="276"/>
      <c r="L172" s="282"/>
      <c r="M172" s="283"/>
      <c r="N172" s="284"/>
      <c r="O172" s="284"/>
      <c r="P172" s="284"/>
      <c r="Q172" s="284"/>
      <c r="R172" s="284"/>
      <c r="S172" s="284"/>
      <c r="T172" s="28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86" t="s">
        <v>225</v>
      </c>
      <c r="AU172" s="286" t="s">
        <v>91</v>
      </c>
      <c r="AV172" s="13" t="s">
        <v>91</v>
      </c>
      <c r="AW172" s="13" t="s">
        <v>33</v>
      </c>
      <c r="AX172" s="13" t="s">
        <v>78</v>
      </c>
      <c r="AY172" s="286" t="s">
        <v>217</v>
      </c>
    </row>
    <row r="173" s="14" customFormat="1">
      <c r="A173" s="14"/>
      <c r="B173" s="287"/>
      <c r="C173" s="288"/>
      <c r="D173" s="277" t="s">
        <v>225</v>
      </c>
      <c r="E173" s="289" t="s">
        <v>1</v>
      </c>
      <c r="F173" s="290" t="s">
        <v>228</v>
      </c>
      <c r="G173" s="288"/>
      <c r="H173" s="291">
        <v>66.814999999999998</v>
      </c>
      <c r="I173" s="292"/>
      <c r="J173" s="288"/>
      <c r="K173" s="288"/>
      <c r="L173" s="293"/>
      <c r="M173" s="294"/>
      <c r="N173" s="295"/>
      <c r="O173" s="295"/>
      <c r="P173" s="295"/>
      <c r="Q173" s="295"/>
      <c r="R173" s="295"/>
      <c r="S173" s="295"/>
      <c r="T173" s="29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97" t="s">
        <v>225</v>
      </c>
      <c r="AU173" s="297" t="s">
        <v>91</v>
      </c>
      <c r="AV173" s="14" t="s">
        <v>140</v>
      </c>
      <c r="AW173" s="14" t="s">
        <v>33</v>
      </c>
      <c r="AX173" s="14" t="s">
        <v>85</v>
      </c>
      <c r="AY173" s="297" t="s">
        <v>217</v>
      </c>
    </row>
    <row r="174" s="2" customFormat="1" ht="24.15" customHeight="1">
      <c r="A174" s="40"/>
      <c r="B174" s="41"/>
      <c r="C174" s="262" t="s">
        <v>242</v>
      </c>
      <c r="D174" s="262" t="s">
        <v>220</v>
      </c>
      <c r="E174" s="263" t="s">
        <v>243</v>
      </c>
      <c r="F174" s="264" t="s">
        <v>244</v>
      </c>
      <c r="G174" s="265" t="s">
        <v>245</v>
      </c>
      <c r="H174" s="266">
        <v>0.70399999999999996</v>
      </c>
      <c r="I174" s="267"/>
      <c r="J174" s="268">
        <f>ROUND(I174*H174,2)</f>
        <v>0</v>
      </c>
      <c r="K174" s="269"/>
      <c r="L174" s="43"/>
      <c r="M174" s="270" t="s">
        <v>1</v>
      </c>
      <c r="N174" s="271" t="s">
        <v>44</v>
      </c>
      <c r="O174" s="99"/>
      <c r="P174" s="272">
        <f>O174*H174</f>
        <v>0</v>
      </c>
      <c r="Q174" s="272">
        <v>2.4164755000000002</v>
      </c>
      <c r="R174" s="272">
        <f>Q174*H174</f>
        <v>1.701198752</v>
      </c>
      <c r="S174" s="272">
        <v>0</v>
      </c>
      <c r="T174" s="27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4" t="s">
        <v>140</v>
      </c>
      <c r="AT174" s="274" t="s">
        <v>220</v>
      </c>
      <c r="AU174" s="274" t="s">
        <v>91</v>
      </c>
      <c r="AY174" s="17" t="s">
        <v>217</v>
      </c>
      <c r="BE174" s="159">
        <f>IF(N174="základná",J174,0)</f>
        <v>0</v>
      </c>
      <c r="BF174" s="159">
        <f>IF(N174="znížená",J174,0)</f>
        <v>0</v>
      </c>
      <c r="BG174" s="159">
        <f>IF(N174="zákl. prenesená",J174,0)</f>
        <v>0</v>
      </c>
      <c r="BH174" s="159">
        <f>IF(N174="zníž. prenesená",J174,0)</f>
        <v>0</v>
      </c>
      <c r="BI174" s="159">
        <f>IF(N174="nulová",J174,0)</f>
        <v>0</v>
      </c>
      <c r="BJ174" s="17" t="s">
        <v>91</v>
      </c>
      <c r="BK174" s="159">
        <f>ROUND(I174*H174,2)</f>
        <v>0</v>
      </c>
      <c r="BL174" s="17" t="s">
        <v>140</v>
      </c>
      <c r="BM174" s="274" t="s">
        <v>246</v>
      </c>
    </row>
    <row r="175" s="13" customFormat="1">
      <c r="A175" s="13"/>
      <c r="B175" s="275"/>
      <c r="C175" s="276"/>
      <c r="D175" s="277" t="s">
        <v>225</v>
      </c>
      <c r="E175" s="278" t="s">
        <v>1</v>
      </c>
      <c r="F175" s="279" t="s">
        <v>130</v>
      </c>
      <c r="G175" s="276"/>
      <c r="H175" s="280">
        <v>0.70399999999999996</v>
      </c>
      <c r="I175" s="281"/>
      <c r="J175" s="276"/>
      <c r="K175" s="276"/>
      <c r="L175" s="282"/>
      <c r="M175" s="283"/>
      <c r="N175" s="284"/>
      <c r="O175" s="284"/>
      <c r="P175" s="284"/>
      <c r="Q175" s="284"/>
      <c r="R175" s="284"/>
      <c r="S175" s="284"/>
      <c r="T175" s="28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86" t="s">
        <v>225</v>
      </c>
      <c r="AU175" s="286" t="s">
        <v>91</v>
      </c>
      <c r="AV175" s="13" t="s">
        <v>91</v>
      </c>
      <c r="AW175" s="13" t="s">
        <v>33</v>
      </c>
      <c r="AX175" s="13" t="s">
        <v>78</v>
      </c>
      <c r="AY175" s="286" t="s">
        <v>217</v>
      </c>
    </row>
    <row r="176" s="14" customFormat="1">
      <c r="A176" s="14"/>
      <c r="B176" s="287"/>
      <c r="C176" s="288"/>
      <c r="D176" s="277" t="s">
        <v>225</v>
      </c>
      <c r="E176" s="289" t="s">
        <v>1</v>
      </c>
      <c r="F176" s="290" t="s">
        <v>228</v>
      </c>
      <c r="G176" s="288"/>
      <c r="H176" s="291">
        <v>0.70399999999999996</v>
      </c>
      <c r="I176" s="292"/>
      <c r="J176" s="288"/>
      <c r="K176" s="288"/>
      <c r="L176" s="293"/>
      <c r="M176" s="294"/>
      <c r="N176" s="295"/>
      <c r="O176" s="295"/>
      <c r="P176" s="295"/>
      <c r="Q176" s="295"/>
      <c r="R176" s="295"/>
      <c r="S176" s="295"/>
      <c r="T176" s="29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97" t="s">
        <v>225</v>
      </c>
      <c r="AU176" s="297" t="s">
        <v>91</v>
      </c>
      <c r="AV176" s="14" t="s">
        <v>140</v>
      </c>
      <c r="AW176" s="14" t="s">
        <v>33</v>
      </c>
      <c r="AX176" s="14" t="s">
        <v>85</v>
      </c>
      <c r="AY176" s="297" t="s">
        <v>217</v>
      </c>
    </row>
    <row r="177" s="2" customFormat="1" ht="24.15" customHeight="1">
      <c r="A177" s="40"/>
      <c r="B177" s="41"/>
      <c r="C177" s="262" t="s">
        <v>218</v>
      </c>
      <c r="D177" s="262" t="s">
        <v>220</v>
      </c>
      <c r="E177" s="263" t="s">
        <v>247</v>
      </c>
      <c r="F177" s="264" t="s">
        <v>248</v>
      </c>
      <c r="G177" s="265" t="s">
        <v>223</v>
      </c>
      <c r="H177" s="266">
        <v>15.952</v>
      </c>
      <c r="I177" s="267"/>
      <c r="J177" s="268">
        <f>ROUND(I177*H177,2)</f>
        <v>0</v>
      </c>
      <c r="K177" s="269"/>
      <c r="L177" s="43"/>
      <c r="M177" s="270" t="s">
        <v>1</v>
      </c>
      <c r="N177" s="271" t="s">
        <v>44</v>
      </c>
      <c r="O177" s="99"/>
      <c r="P177" s="272">
        <f>O177*H177</f>
        <v>0</v>
      </c>
      <c r="Q177" s="272">
        <v>0.001</v>
      </c>
      <c r="R177" s="272">
        <f>Q177*H177</f>
        <v>0.015952000000000001</v>
      </c>
      <c r="S177" s="272">
        <v>0</v>
      </c>
      <c r="T177" s="273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4" t="s">
        <v>140</v>
      </c>
      <c r="AT177" s="274" t="s">
        <v>220</v>
      </c>
      <c r="AU177" s="274" t="s">
        <v>91</v>
      </c>
      <c r="AY177" s="17" t="s">
        <v>217</v>
      </c>
      <c r="BE177" s="159">
        <f>IF(N177="základná",J177,0)</f>
        <v>0</v>
      </c>
      <c r="BF177" s="159">
        <f>IF(N177="znížená",J177,0)</f>
        <v>0</v>
      </c>
      <c r="BG177" s="159">
        <f>IF(N177="zákl. prenesená",J177,0)</f>
        <v>0</v>
      </c>
      <c r="BH177" s="159">
        <f>IF(N177="zníž. prenesená",J177,0)</f>
        <v>0</v>
      </c>
      <c r="BI177" s="159">
        <f>IF(N177="nulová",J177,0)</f>
        <v>0</v>
      </c>
      <c r="BJ177" s="17" t="s">
        <v>91</v>
      </c>
      <c r="BK177" s="159">
        <f>ROUND(I177*H177,2)</f>
        <v>0</v>
      </c>
      <c r="BL177" s="17" t="s">
        <v>140</v>
      </c>
      <c r="BM177" s="274" t="s">
        <v>249</v>
      </c>
    </row>
    <row r="178" s="13" customFormat="1">
      <c r="A178" s="13"/>
      <c r="B178" s="275"/>
      <c r="C178" s="276"/>
      <c r="D178" s="277" t="s">
        <v>225</v>
      </c>
      <c r="E178" s="278" t="s">
        <v>1</v>
      </c>
      <c r="F178" s="279" t="s">
        <v>113</v>
      </c>
      <c r="G178" s="276"/>
      <c r="H178" s="280">
        <v>15.952</v>
      </c>
      <c r="I178" s="281"/>
      <c r="J178" s="276"/>
      <c r="K178" s="276"/>
      <c r="L178" s="282"/>
      <c r="M178" s="283"/>
      <c r="N178" s="284"/>
      <c r="O178" s="284"/>
      <c r="P178" s="284"/>
      <c r="Q178" s="284"/>
      <c r="R178" s="284"/>
      <c r="S178" s="284"/>
      <c r="T178" s="28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86" t="s">
        <v>225</v>
      </c>
      <c r="AU178" s="286" t="s">
        <v>91</v>
      </c>
      <c r="AV178" s="13" t="s">
        <v>91</v>
      </c>
      <c r="AW178" s="13" t="s">
        <v>33</v>
      </c>
      <c r="AX178" s="13" t="s">
        <v>85</v>
      </c>
      <c r="AY178" s="286" t="s">
        <v>217</v>
      </c>
    </row>
    <row r="179" s="2" customFormat="1" ht="21.75" customHeight="1">
      <c r="A179" s="40"/>
      <c r="B179" s="41"/>
      <c r="C179" s="262" t="s">
        <v>250</v>
      </c>
      <c r="D179" s="262" t="s">
        <v>220</v>
      </c>
      <c r="E179" s="263" t="s">
        <v>251</v>
      </c>
      <c r="F179" s="264" t="s">
        <v>252</v>
      </c>
      <c r="G179" s="265" t="s">
        <v>223</v>
      </c>
      <c r="H179" s="266">
        <v>15.952</v>
      </c>
      <c r="I179" s="267"/>
      <c r="J179" s="268">
        <f>ROUND(I179*H179,2)</f>
        <v>0</v>
      </c>
      <c r="K179" s="269"/>
      <c r="L179" s="43"/>
      <c r="M179" s="270" t="s">
        <v>1</v>
      </c>
      <c r="N179" s="271" t="s">
        <v>44</v>
      </c>
      <c r="O179" s="99"/>
      <c r="P179" s="272">
        <f>O179*H179</f>
        <v>0</v>
      </c>
      <c r="Q179" s="272">
        <v>0.051499999999999997</v>
      </c>
      <c r="R179" s="272">
        <f>Q179*H179</f>
        <v>0.82152799999999992</v>
      </c>
      <c r="S179" s="272">
        <v>0</v>
      </c>
      <c r="T179" s="27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4" t="s">
        <v>140</v>
      </c>
      <c r="AT179" s="274" t="s">
        <v>220</v>
      </c>
      <c r="AU179" s="274" t="s">
        <v>91</v>
      </c>
      <c r="AY179" s="17" t="s">
        <v>217</v>
      </c>
      <c r="BE179" s="159">
        <f>IF(N179="základná",J179,0)</f>
        <v>0</v>
      </c>
      <c r="BF179" s="159">
        <f>IF(N179="znížená",J179,0)</f>
        <v>0</v>
      </c>
      <c r="BG179" s="159">
        <f>IF(N179="zákl. prenesená",J179,0)</f>
        <v>0</v>
      </c>
      <c r="BH179" s="159">
        <f>IF(N179="zníž. prenesená",J179,0)</f>
        <v>0</v>
      </c>
      <c r="BI179" s="159">
        <f>IF(N179="nulová",J179,0)</f>
        <v>0</v>
      </c>
      <c r="BJ179" s="17" t="s">
        <v>91</v>
      </c>
      <c r="BK179" s="159">
        <f>ROUND(I179*H179,2)</f>
        <v>0</v>
      </c>
      <c r="BL179" s="17" t="s">
        <v>140</v>
      </c>
      <c r="BM179" s="274" t="s">
        <v>253</v>
      </c>
    </row>
    <row r="180" s="13" customFormat="1">
      <c r="A180" s="13"/>
      <c r="B180" s="275"/>
      <c r="C180" s="276"/>
      <c r="D180" s="277" t="s">
        <v>225</v>
      </c>
      <c r="E180" s="278" t="s">
        <v>1</v>
      </c>
      <c r="F180" s="279" t="s">
        <v>113</v>
      </c>
      <c r="G180" s="276"/>
      <c r="H180" s="280">
        <v>15.952</v>
      </c>
      <c r="I180" s="281"/>
      <c r="J180" s="276"/>
      <c r="K180" s="276"/>
      <c r="L180" s="282"/>
      <c r="M180" s="283"/>
      <c r="N180" s="284"/>
      <c r="O180" s="284"/>
      <c r="P180" s="284"/>
      <c r="Q180" s="284"/>
      <c r="R180" s="284"/>
      <c r="S180" s="284"/>
      <c r="T180" s="2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6" t="s">
        <v>225</v>
      </c>
      <c r="AU180" s="286" t="s">
        <v>91</v>
      </c>
      <c r="AV180" s="13" t="s">
        <v>91</v>
      </c>
      <c r="AW180" s="13" t="s">
        <v>33</v>
      </c>
      <c r="AX180" s="13" t="s">
        <v>85</v>
      </c>
      <c r="AY180" s="286" t="s">
        <v>217</v>
      </c>
    </row>
    <row r="181" s="2" customFormat="1" ht="24.15" customHeight="1">
      <c r="A181" s="40"/>
      <c r="B181" s="41"/>
      <c r="C181" s="262" t="s">
        <v>254</v>
      </c>
      <c r="D181" s="262" t="s">
        <v>220</v>
      </c>
      <c r="E181" s="263" t="s">
        <v>255</v>
      </c>
      <c r="F181" s="264" t="s">
        <v>256</v>
      </c>
      <c r="G181" s="265" t="s">
        <v>223</v>
      </c>
      <c r="H181" s="266">
        <v>15.952</v>
      </c>
      <c r="I181" s="267"/>
      <c r="J181" s="268">
        <f>ROUND(I181*H181,2)</f>
        <v>0</v>
      </c>
      <c r="K181" s="269"/>
      <c r="L181" s="43"/>
      <c r="M181" s="270" t="s">
        <v>1</v>
      </c>
      <c r="N181" s="271" t="s">
        <v>44</v>
      </c>
      <c r="O181" s="99"/>
      <c r="P181" s="272">
        <f>O181*H181</f>
        <v>0</v>
      </c>
      <c r="Q181" s="272">
        <v>0.0081600000000000006</v>
      </c>
      <c r="R181" s="272">
        <f>Q181*H181</f>
        <v>0.13016832</v>
      </c>
      <c r="S181" s="272">
        <v>0</v>
      </c>
      <c r="T181" s="27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4" t="s">
        <v>257</v>
      </c>
      <c r="AT181" s="274" t="s">
        <v>220</v>
      </c>
      <c r="AU181" s="274" t="s">
        <v>91</v>
      </c>
      <c r="AY181" s="17" t="s">
        <v>217</v>
      </c>
      <c r="BE181" s="159">
        <f>IF(N181="základná",J181,0)</f>
        <v>0</v>
      </c>
      <c r="BF181" s="159">
        <f>IF(N181="znížená",J181,0)</f>
        <v>0</v>
      </c>
      <c r="BG181" s="159">
        <f>IF(N181="zákl. prenesená",J181,0)</f>
        <v>0</v>
      </c>
      <c r="BH181" s="159">
        <f>IF(N181="zníž. prenesená",J181,0)</f>
        <v>0</v>
      </c>
      <c r="BI181" s="159">
        <f>IF(N181="nulová",J181,0)</f>
        <v>0</v>
      </c>
      <c r="BJ181" s="17" t="s">
        <v>91</v>
      </c>
      <c r="BK181" s="159">
        <f>ROUND(I181*H181,2)</f>
        <v>0</v>
      </c>
      <c r="BL181" s="17" t="s">
        <v>257</v>
      </c>
      <c r="BM181" s="274" t="s">
        <v>258</v>
      </c>
    </row>
    <row r="182" s="13" customFormat="1">
      <c r="A182" s="13"/>
      <c r="B182" s="275"/>
      <c r="C182" s="276"/>
      <c r="D182" s="277" t="s">
        <v>225</v>
      </c>
      <c r="E182" s="278" t="s">
        <v>1</v>
      </c>
      <c r="F182" s="279" t="s">
        <v>113</v>
      </c>
      <c r="G182" s="276"/>
      <c r="H182" s="280">
        <v>15.952</v>
      </c>
      <c r="I182" s="281"/>
      <c r="J182" s="276"/>
      <c r="K182" s="276"/>
      <c r="L182" s="282"/>
      <c r="M182" s="283"/>
      <c r="N182" s="284"/>
      <c r="O182" s="284"/>
      <c r="P182" s="284"/>
      <c r="Q182" s="284"/>
      <c r="R182" s="284"/>
      <c r="S182" s="284"/>
      <c r="T182" s="28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6" t="s">
        <v>225</v>
      </c>
      <c r="AU182" s="286" t="s">
        <v>91</v>
      </c>
      <c r="AV182" s="13" t="s">
        <v>91</v>
      </c>
      <c r="AW182" s="13" t="s">
        <v>33</v>
      </c>
      <c r="AX182" s="13" t="s">
        <v>78</v>
      </c>
      <c r="AY182" s="286" t="s">
        <v>217</v>
      </c>
    </row>
    <row r="183" s="14" customFormat="1">
      <c r="A183" s="14"/>
      <c r="B183" s="287"/>
      <c r="C183" s="288"/>
      <c r="D183" s="277" t="s">
        <v>225</v>
      </c>
      <c r="E183" s="289" t="s">
        <v>1</v>
      </c>
      <c r="F183" s="290" t="s">
        <v>228</v>
      </c>
      <c r="G183" s="288"/>
      <c r="H183" s="291">
        <v>15.952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97" t="s">
        <v>225</v>
      </c>
      <c r="AU183" s="297" t="s">
        <v>91</v>
      </c>
      <c r="AV183" s="14" t="s">
        <v>140</v>
      </c>
      <c r="AW183" s="14" t="s">
        <v>33</v>
      </c>
      <c r="AX183" s="14" t="s">
        <v>85</v>
      </c>
      <c r="AY183" s="297" t="s">
        <v>217</v>
      </c>
    </row>
    <row r="184" s="2" customFormat="1" ht="24.15" customHeight="1">
      <c r="A184" s="40"/>
      <c r="B184" s="41"/>
      <c r="C184" s="262" t="s">
        <v>259</v>
      </c>
      <c r="D184" s="262" t="s">
        <v>220</v>
      </c>
      <c r="E184" s="263" t="s">
        <v>260</v>
      </c>
      <c r="F184" s="264" t="s">
        <v>261</v>
      </c>
      <c r="G184" s="265" t="s">
        <v>223</v>
      </c>
      <c r="H184" s="266">
        <v>15.952</v>
      </c>
      <c r="I184" s="267"/>
      <c r="J184" s="268">
        <f>ROUND(I184*H184,2)</f>
        <v>0</v>
      </c>
      <c r="K184" s="269"/>
      <c r="L184" s="43"/>
      <c r="M184" s="270" t="s">
        <v>1</v>
      </c>
      <c r="N184" s="271" t="s">
        <v>44</v>
      </c>
      <c r="O184" s="99"/>
      <c r="P184" s="272">
        <f>O184*H184</f>
        <v>0</v>
      </c>
      <c r="Q184" s="272">
        <v>0.00014999999999999999</v>
      </c>
      <c r="R184" s="272">
        <f>Q184*H184</f>
        <v>0.0023927999999999996</v>
      </c>
      <c r="S184" s="272">
        <v>0</v>
      </c>
      <c r="T184" s="27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4" t="s">
        <v>140</v>
      </c>
      <c r="AT184" s="274" t="s">
        <v>220</v>
      </c>
      <c r="AU184" s="274" t="s">
        <v>91</v>
      </c>
      <c r="AY184" s="17" t="s">
        <v>217</v>
      </c>
      <c r="BE184" s="159">
        <f>IF(N184="základná",J184,0)</f>
        <v>0</v>
      </c>
      <c r="BF184" s="159">
        <f>IF(N184="znížená",J184,0)</f>
        <v>0</v>
      </c>
      <c r="BG184" s="159">
        <f>IF(N184="zákl. prenesená",J184,0)</f>
        <v>0</v>
      </c>
      <c r="BH184" s="159">
        <f>IF(N184="zníž. prenesená",J184,0)</f>
        <v>0</v>
      </c>
      <c r="BI184" s="159">
        <f>IF(N184="nulová",J184,0)</f>
        <v>0</v>
      </c>
      <c r="BJ184" s="17" t="s">
        <v>91</v>
      </c>
      <c r="BK184" s="159">
        <f>ROUND(I184*H184,2)</f>
        <v>0</v>
      </c>
      <c r="BL184" s="17" t="s">
        <v>140</v>
      </c>
      <c r="BM184" s="274" t="s">
        <v>262</v>
      </c>
    </row>
    <row r="185" s="13" customFormat="1">
      <c r="A185" s="13"/>
      <c r="B185" s="275"/>
      <c r="C185" s="276"/>
      <c r="D185" s="277" t="s">
        <v>225</v>
      </c>
      <c r="E185" s="278" t="s">
        <v>1</v>
      </c>
      <c r="F185" s="279" t="s">
        <v>113</v>
      </c>
      <c r="G185" s="276"/>
      <c r="H185" s="280">
        <v>15.952</v>
      </c>
      <c r="I185" s="281"/>
      <c r="J185" s="276"/>
      <c r="K185" s="276"/>
      <c r="L185" s="282"/>
      <c r="M185" s="283"/>
      <c r="N185" s="284"/>
      <c r="O185" s="284"/>
      <c r="P185" s="284"/>
      <c r="Q185" s="284"/>
      <c r="R185" s="284"/>
      <c r="S185" s="284"/>
      <c r="T185" s="28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86" t="s">
        <v>225</v>
      </c>
      <c r="AU185" s="286" t="s">
        <v>91</v>
      </c>
      <c r="AV185" s="13" t="s">
        <v>91</v>
      </c>
      <c r="AW185" s="13" t="s">
        <v>33</v>
      </c>
      <c r="AX185" s="13" t="s">
        <v>78</v>
      </c>
      <c r="AY185" s="286" t="s">
        <v>217</v>
      </c>
    </row>
    <row r="186" s="14" customFormat="1">
      <c r="A186" s="14"/>
      <c r="B186" s="287"/>
      <c r="C186" s="288"/>
      <c r="D186" s="277" t="s">
        <v>225</v>
      </c>
      <c r="E186" s="289" t="s">
        <v>1</v>
      </c>
      <c r="F186" s="290" t="s">
        <v>228</v>
      </c>
      <c r="G186" s="288"/>
      <c r="H186" s="291">
        <v>15.952</v>
      </c>
      <c r="I186" s="292"/>
      <c r="J186" s="288"/>
      <c r="K186" s="288"/>
      <c r="L186" s="293"/>
      <c r="M186" s="294"/>
      <c r="N186" s="295"/>
      <c r="O186" s="295"/>
      <c r="P186" s="295"/>
      <c r="Q186" s="295"/>
      <c r="R186" s="295"/>
      <c r="S186" s="295"/>
      <c r="T186" s="29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97" t="s">
        <v>225</v>
      </c>
      <c r="AU186" s="297" t="s">
        <v>91</v>
      </c>
      <c r="AV186" s="14" t="s">
        <v>140</v>
      </c>
      <c r="AW186" s="14" t="s">
        <v>33</v>
      </c>
      <c r="AX186" s="14" t="s">
        <v>85</v>
      </c>
      <c r="AY186" s="297" t="s">
        <v>217</v>
      </c>
    </row>
    <row r="187" s="12" customFormat="1" ht="22.8" customHeight="1">
      <c r="A187" s="12"/>
      <c r="B187" s="247"/>
      <c r="C187" s="248"/>
      <c r="D187" s="249" t="s">
        <v>77</v>
      </c>
      <c r="E187" s="260" t="s">
        <v>254</v>
      </c>
      <c r="F187" s="260" t="s">
        <v>263</v>
      </c>
      <c r="G187" s="248"/>
      <c r="H187" s="248"/>
      <c r="I187" s="251"/>
      <c r="J187" s="261">
        <f>BK187</f>
        <v>0</v>
      </c>
      <c r="K187" s="248"/>
      <c r="L187" s="252"/>
      <c r="M187" s="253"/>
      <c r="N187" s="254"/>
      <c r="O187" s="254"/>
      <c r="P187" s="255">
        <f>SUM(P188:P191)</f>
        <v>0</v>
      </c>
      <c r="Q187" s="254"/>
      <c r="R187" s="255">
        <f>SUM(R188:R191)</f>
        <v>0.00059999999999999995</v>
      </c>
      <c r="S187" s="254"/>
      <c r="T187" s="256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57" t="s">
        <v>85</v>
      </c>
      <c r="AT187" s="258" t="s">
        <v>77</v>
      </c>
      <c r="AU187" s="258" t="s">
        <v>85</v>
      </c>
      <c r="AY187" s="257" t="s">
        <v>217</v>
      </c>
      <c r="BK187" s="259">
        <f>SUM(BK188:BK191)</f>
        <v>0</v>
      </c>
    </row>
    <row r="188" s="2" customFormat="1" ht="24.15" customHeight="1">
      <c r="A188" s="40"/>
      <c r="B188" s="41"/>
      <c r="C188" s="262" t="s">
        <v>264</v>
      </c>
      <c r="D188" s="262" t="s">
        <v>220</v>
      </c>
      <c r="E188" s="263" t="s">
        <v>265</v>
      </c>
      <c r="F188" s="264" t="s">
        <v>266</v>
      </c>
      <c r="G188" s="265" t="s">
        <v>231</v>
      </c>
      <c r="H188" s="266">
        <v>20</v>
      </c>
      <c r="I188" s="267"/>
      <c r="J188" s="268">
        <f>ROUND(I188*H188,2)</f>
        <v>0</v>
      </c>
      <c r="K188" s="269"/>
      <c r="L188" s="43"/>
      <c r="M188" s="270" t="s">
        <v>1</v>
      </c>
      <c r="N188" s="271" t="s">
        <v>44</v>
      </c>
      <c r="O188" s="99"/>
      <c r="P188" s="272">
        <f>O188*H188</f>
        <v>0</v>
      </c>
      <c r="Q188" s="272">
        <v>0</v>
      </c>
      <c r="R188" s="272">
        <f>Q188*H188</f>
        <v>0</v>
      </c>
      <c r="S188" s="272">
        <v>0</v>
      </c>
      <c r="T188" s="27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4" t="s">
        <v>140</v>
      </c>
      <c r="AT188" s="274" t="s">
        <v>220</v>
      </c>
      <c r="AU188" s="274" t="s">
        <v>91</v>
      </c>
      <c r="AY188" s="17" t="s">
        <v>217</v>
      </c>
      <c r="BE188" s="159">
        <f>IF(N188="základná",J188,0)</f>
        <v>0</v>
      </c>
      <c r="BF188" s="159">
        <f>IF(N188="znížená",J188,0)</f>
        <v>0</v>
      </c>
      <c r="BG188" s="159">
        <f>IF(N188="zákl. prenesená",J188,0)</f>
        <v>0</v>
      </c>
      <c r="BH188" s="159">
        <f>IF(N188="zníž. prenesená",J188,0)</f>
        <v>0</v>
      </c>
      <c r="BI188" s="159">
        <f>IF(N188="nulová",J188,0)</f>
        <v>0</v>
      </c>
      <c r="BJ188" s="17" t="s">
        <v>91</v>
      </c>
      <c r="BK188" s="159">
        <f>ROUND(I188*H188,2)</f>
        <v>0</v>
      </c>
      <c r="BL188" s="17" t="s">
        <v>140</v>
      </c>
      <c r="BM188" s="274" t="s">
        <v>267</v>
      </c>
    </row>
    <row r="189" s="13" customFormat="1">
      <c r="A189" s="13"/>
      <c r="B189" s="275"/>
      <c r="C189" s="276"/>
      <c r="D189" s="277" t="s">
        <v>225</v>
      </c>
      <c r="E189" s="278" t="s">
        <v>1</v>
      </c>
      <c r="F189" s="279" t="s">
        <v>268</v>
      </c>
      <c r="G189" s="276"/>
      <c r="H189" s="280">
        <v>20</v>
      </c>
      <c r="I189" s="281"/>
      <c r="J189" s="276"/>
      <c r="K189" s="276"/>
      <c r="L189" s="282"/>
      <c r="M189" s="283"/>
      <c r="N189" s="284"/>
      <c r="O189" s="284"/>
      <c r="P189" s="284"/>
      <c r="Q189" s="284"/>
      <c r="R189" s="284"/>
      <c r="S189" s="284"/>
      <c r="T189" s="28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86" t="s">
        <v>225</v>
      </c>
      <c r="AU189" s="286" t="s">
        <v>91</v>
      </c>
      <c r="AV189" s="13" t="s">
        <v>91</v>
      </c>
      <c r="AW189" s="13" t="s">
        <v>33</v>
      </c>
      <c r="AX189" s="13" t="s">
        <v>78</v>
      </c>
      <c r="AY189" s="286" t="s">
        <v>217</v>
      </c>
    </row>
    <row r="190" s="14" customFormat="1">
      <c r="A190" s="14"/>
      <c r="B190" s="287"/>
      <c r="C190" s="288"/>
      <c r="D190" s="277" t="s">
        <v>225</v>
      </c>
      <c r="E190" s="289" t="s">
        <v>1</v>
      </c>
      <c r="F190" s="290" t="s">
        <v>228</v>
      </c>
      <c r="G190" s="288"/>
      <c r="H190" s="291">
        <v>20</v>
      </c>
      <c r="I190" s="292"/>
      <c r="J190" s="288"/>
      <c r="K190" s="288"/>
      <c r="L190" s="293"/>
      <c r="M190" s="294"/>
      <c r="N190" s="295"/>
      <c r="O190" s="295"/>
      <c r="P190" s="295"/>
      <c r="Q190" s="295"/>
      <c r="R190" s="295"/>
      <c r="S190" s="295"/>
      <c r="T190" s="29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97" t="s">
        <v>225</v>
      </c>
      <c r="AU190" s="297" t="s">
        <v>91</v>
      </c>
      <c r="AV190" s="14" t="s">
        <v>140</v>
      </c>
      <c r="AW190" s="14" t="s">
        <v>33</v>
      </c>
      <c r="AX190" s="14" t="s">
        <v>85</v>
      </c>
      <c r="AY190" s="297" t="s">
        <v>217</v>
      </c>
    </row>
    <row r="191" s="2" customFormat="1" ht="24.15" customHeight="1">
      <c r="A191" s="40"/>
      <c r="B191" s="41"/>
      <c r="C191" s="262" t="s">
        <v>269</v>
      </c>
      <c r="D191" s="262" t="s">
        <v>220</v>
      </c>
      <c r="E191" s="263" t="s">
        <v>270</v>
      </c>
      <c r="F191" s="264" t="s">
        <v>271</v>
      </c>
      <c r="G191" s="265" t="s">
        <v>272</v>
      </c>
      <c r="H191" s="266">
        <v>2</v>
      </c>
      <c r="I191" s="267"/>
      <c r="J191" s="268">
        <f>ROUND(I191*H191,2)</f>
        <v>0</v>
      </c>
      <c r="K191" s="269"/>
      <c r="L191" s="43"/>
      <c r="M191" s="270" t="s">
        <v>1</v>
      </c>
      <c r="N191" s="271" t="s">
        <v>44</v>
      </c>
      <c r="O191" s="99"/>
      <c r="P191" s="272">
        <f>O191*H191</f>
        <v>0</v>
      </c>
      <c r="Q191" s="272">
        <v>0.00029999999999999997</v>
      </c>
      <c r="R191" s="272">
        <f>Q191*H191</f>
        <v>0.00059999999999999995</v>
      </c>
      <c r="S191" s="272">
        <v>0</v>
      </c>
      <c r="T191" s="27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74" t="s">
        <v>140</v>
      </c>
      <c r="AT191" s="274" t="s">
        <v>220</v>
      </c>
      <c r="AU191" s="274" t="s">
        <v>91</v>
      </c>
      <c r="AY191" s="17" t="s">
        <v>217</v>
      </c>
      <c r="BE191" s="159">
        <f>IF(N191="základná",J191,0)</f>
        <v>0</v>
      </c>
      <c r="BF191" s="159">
        <f>IF(N191="znížená",J191,0)</f>
        <v>0</v>
      </c>
      <c r="BG191" s="159">
        <f>IF(N191="zákl. prenesená",J191,0)</f>
        <v>0</v>
      </c>
      <c r="BH191" s="159">
        <f>IF(N191="zníž. prenesená",J191,0)</f>
        <v>0</v>
      </c>
      <c r="BI191" s="159">
        <f>IF(N191="nulová",J191,0)</f>
        <v>0</v>
      </c>
      <c r="BJ191" s="17" t="s">
        <v>91</v>
      </c>
      <c r="BK191" s="159">
        <f>ROUND(I191*H191,2)</f>
        <v>0</v>
      </c>
      <c r="BL191" s="17" t="s">
        <v>140</v>
      </c>
      <c r="BM191" s="274" t="s">
        <v>273</v>
      </c>
    </row>
    <row r="192" s="12" customFormat="1" ht="22.8" customHeight="1">
      <c r="A192" s="12"/>
      <c r="B192" s="247"/>
      <c r="C192" s="248"/>
      <c r="D192" s="249" t="s">
        <v>77</v>
      </c>
      <c r="E192" s="260" t="s">
        <v>259</v>
      </c>
      <c r="F192" s="260" t="s">
        <v>274</v>
      </c>
      <c r="G192" s="248"/>
      <c r="H192" s="248"/>
      <c r="I192" s="251"/>
      <c r="J192" s="261">
        <f>BK192</f>
        <v>0</v>
      </c>
      <c r="K192" s="248"/>
      <c r="L192" s="252"/>
      <c r="M192" s="253"/>
      <c r="N192" s="254"/>
      <c r="O192" s="254"/>
      <c r="P192" s="255">
        <f>SUM(P193:P245)</f>
        <v>0</v>
      </c>
      <c r="Q192" s="254"/>
      <c r="R192" s="255">
        <f>SUM(R193:R245)</f>
        <v>0.099521985679999994</v>
      </c>
      <c r="S192" s="254"/>
      <c r="T192" s="256">
        <f>SUM(T193:T245)</f>
        <v>7.4120310000000007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57" t="s">
        <v>85</v>
      </c>
      <c r="AT192" s="258" t="s">
        <v>77</v>
      </c>
      <c r="AU192" s="258" t="s">
        <v>85</v>
      </c>
      <c r="AY192" s="257" t="s">
        <v>217</v>
      </c>
      <c r="BK192" s="259">
        <f>SUM(BK193:BK245)</f>
        <v>0</v>
      </c>
    </row>
    <row r="193" s="2" customFormat="1" ht="24.15" customHeight="1">
      <c r="A193" s="40"/>
      <c r="B193" s="41"/>
      <c r="C193" s="262" t="s">
        <v>275</v>
      </c>
      <c r="D193" s="262" t="s">
        <v>220</v>
      </c>
      <c r="E193" s="263" t="s">
        <v>276</v>
      </c>
      <c r="F193" s="264" t="s">
        <v>277</v>
      </c>
      <c r="G193" s="265" t="s">
        <v>223</v>
      </c>
      <c r="H193" s="266">
        <v>15.952</v>
      </c>
      <c r="I193" s="267"/>
      <c r="J193" s="268">
        <f>ROUND(I193*H193,2)</f>
        <v>0</v>
      </c>
      <c r="K193" s="269"/>
      <c r="L193" s="43"/>
      <c r="M193" s="270" t="s">
        <v>1</v>
      </c>
      <c r="N193" s="271" t="s">
        <v>44</v>
      </c>
      <c r="O193" s="99"/>
      <c r="P193" s="272">
        <f>O193*H193</f>
        <v>0</v>
      </c>
      <c r="Q193" s="272">
        <v>0.0061813399999999996</v>
      </c>
      <c r="R193" s="272">
        <f>Q193*H193</f>
        <v>0.09860473568</v>
      </c>
      <c r="S193" s="272">
        <v>0</v>
      </c>
      <c r="T193" s="273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4" t="s">
        <v>140</v>
      </c>
      <c r="AT193" s="274" t="s">
        <v>220</v>
      </c>
      <c r="AU193" s="274" t="s">
        <v>91</v>
      </c>
      <c r="AY193" s="17" t="s">
        <v>217</v>
      </c>
      <c r="BE193" s="159">
        <f>IF(N193="základná",J193,0)</f>
        <v>0</v>
      </c>
      <c r="BF193" s="159">
        <f>IF(N193="znížená",J193,0)</f>
        <v>0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7" t="s">
        <v>91</v>
      </c>
      <c r="BK193" s="159">
        <f>ROUND(I193*H193,2)</f>
        <v>0</v>
      </c>
      <c r="BL193" s="17" t="s">
        <v>140</v>
      </c>
      <c r="BM193" s="274" t="s">
        <v>278</v>
      </c>
    </row>
    <row r="194" s="13" customFormat="1">
      <c r="A194" s="13"/>
      <c r="B194" s="275"/>
      <c r="C194" s="276"/>
      <c r="D194" s="277" t="s">
        <v>225</v>
      </c>
      <c r="E194" s="278" t="s">
        <v>1</v>
      </c>
      <c r="F194" s="279" t="s">
        <v>147</v>
      </c>
      <c r="G194" s="276"/>
      <c r="H194" s="280">
        <v>15.952</v>
      </c>
      <c r="I194" s="281"/>
      <c r="J194" s="276"/>
      <c r="K194" s="276"/>
      <c r="L194" s="282"/>
      <c r="M194" s="283"/>
      <c r="N194" s="284"/>
      <c r="O194" s="284"/>
      <c r="P194" s="284"/>
      <c r="Q194" s="284"/>
      <c r="R194" s="284"/>
      <c r="S194" s="284"/>
      <c r="T194" s="28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6" t="s">
        <v>225</v>
      </c>
      <c r="AU194" s="286" t="s">
        <v>91</v>
      </c>
      <c r="AV194" s="13" t="s">
        <v>91</v>
      </c>
      <c r="AW194" s="13" t="s">
        <v>33</v>
      </c>
      <c r="AX194" s="13" t="s">
        <v>85</v>
      </c>
      <c r="AY194" s="286" t="s">
        <v>217</v>
      </c>
    </row>
    <row r="195" s="2" customFormat="1" ht="16.5" customHeight="1">
      <c r="A195" s="40"/>
      <c r="B195" s="41"/>
      <c r="C195" s="262" t="s">
        <v>279</v>
      </c>
      <c r="D195" s="262" t="s">
        <v>220</v>
      </c>
      <c r="E195" s="263" t="s">
        <v>280</v>
      </c>
      <c r="F195" s="264" t="s">
        <v>281</v>
      </c>
      <c r="G195" s="265" t="s">
        <v>223</v>
      </c>
      <c r="H195" s="266">
        <v>18.344999999999999</v>
      </c>
      <c r="I195" s="267"/>
      <c r="J195" s="268">
        <f>ROUND(I195*H195,2)</f>
        <v>0</v>
      </c>
      <c r="K195" s="269"/>
      <c r="L195" s="43"/>
      <c r="M195" s="270" t="s">
        <v>1</v>
      </c>
      <c r="N195" s="271" t="s">
        <v>44</v>
      </c>
      <c r="O195" s="99"/>
      <c r="P195" s="272">
        <f>O195*H195</f>
        <v>0</v>
      </c>
      <c r="Q195" s="272">
        <v>5.0000000000000002E-05</v>
      </c>
      <c r="R195" s="272">
        <f>Q195*H195</f>
        <v>0.00091724999999999999</v>
      </c>
      <c r="S195" s="272">
        <v>0</v>
      </c>
      <c r="T195" s="27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74" t="s">
        <v>140</v>
      </c>
      <c r="AT195" s="274" t="s">
        <v>220</v>
      </c>
      <c r="AU195" s="274" t="s">
        <v>91</v>
      </c>
      <c r="AY195" s="17" t="s">
        <v>217</v>
      </c>
      <c r="BE195" s="159">
        <f>IF(N195="základná",J195,0)</f>
        <v>0</v>
      </c>
      <c r="BF195" s="159">
        <f>IF(N195="znížená",J195,0)</f>
        <v>0</v>
      </c>
      <c r="BG195" s="159">
        <f>IF(N195="zákl. prenesená",J195,0)</f>
        <v>0</v>
      </c>
      <c r="BH195" s="159">
        <f>IF(N195="zníž. prenesená",J195,0)</f>
        <v>0</v>
      </c>
      <c r="BI195" s="159">
        <f>IF(N195="nulová",J195,0)</f>
        <v>0</v>
      </c>
      <c r="BJ195" s="17" t="s">
        <v>91</v>
      </c>
      <c r="BK195" s="159">
        <f>ROUND(I195*H195,2)</f>
        <v>0</v>
      </c>
      <c r="BL195" s="17" t="s">
        <v>140</v>
      </c>
      <c r="BM195" s="274" t="s">
        <v>282</v>
      </c>
    </row>
    <row r="196" s="13" customFormat="1">
      <c r="A196" s="13"/>
      <c r="B196" s="275"/>
      <c r="C196" s="276"/>
      <c r="D196" s="277" t="s">
        <v>225</v>
      </c>
      <c r="E196" s="278" t="s">
        <v>1</v>
      </c>
      <c r="F196" s="279" t="s">
        <v>283</v>
      </c>
      <c r="G196" s="276"/>
      <c r="H196" s="280">
        <v>18.344999999999999</v>
      </c>
      <c r="I196" s="281"/>
      <c r="J196" s="276"/>
      <c r="K196" s="276"/>
      <c r="L196" s="282"/>
      <c r="M196" s="283"/>
      <c r="N196" s="284"/>
      <c r="O196" s="284"/>
      <c r="P196" s="284"/>
      <c r="Q196" s="284"/>
      <c r="R196" s="284"/>
      <c r="S196" s="284"/>
      <c r="T196" s="28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86" t="s">
        <v>225</v>
      </c>
      <c r="AU196" s="286" t="s">
        <v>91</v>
      </c>
      <c r="AV196" s="13" t="s">
        <v>91</v>
      </c>
      <c r="AW196" s="13" t="s">
        <v>33</v>
      </c>
      <c r="AX196" s="13" t="s">
        <v>78</v>
      </c>
      <c r="AY196" s="286" t="s">
        <v>217</v>
      </c>
    </row>
    <row r="197" s="14" customFormat="1">
      <c r="A197" s="14"/>
      <c r="B197" s="287"/>
      <c r="C197" s="288"/>
      <c r="D197" s="277" t="s">
        <v>225</v>
      </c>
      <c r="E197" s="289" t="s">
        <v>1</v>
      </c>
      <c r="F197" s="290" t="s">
        <v>228</v>
      </c>
      <c r="G197" s="288"/>
      <c r="H197" s="291">
        <v>18.344999999999999</v>
      </c>
      <c r="I197" s="292"/>
      <c r="J197" s="288"/>
      <c r="K197" s="288"/>
      <c r="L197" s="293"/>
      <c r="M197" s="294"/>
      <c r="N197" s="295"/>
      <c r="O197" s="295"/>
      <c r="P197" s="295"/>
      <c r="Q197" s="295"/>
      <c r="R197" s="295"/>
      <c r="S197" s="295"/>
      <c r="T197" s="29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97" t="s">
        <v>225</v>
      </c>
      <c r="AU197" s="297" t="s">
        <v>91</v>
      </c>
      <c r="AV197" s="14" t="s">
        <v>140</v>
      </c>
      <c r="AW197" s="14" t="s">
        <v>33</v>
      </c>
      <c r="AX197" s="14" t="s">
        <v>85</v>
      </c>
      <c r="AY197" s="297" t="s">
        <v>217</v>
      </c>
    </row>
    <row r="198" s="2" customFormat="1" ht="55.5" customHeight="1">
      <c r="A198" s="40"/>
      <c r="B198" s="41"/>
      <c r="C198" s="262" t="s">
        <v>284</v>
      </c>
      <c r="D198" s="262" t="s">
        <v>220</v>
      </c>
      <c r="E198" s="263" t="s">
        <v>285</v>
      </c>
      <c r="F198" s="264" t="s">
        <v>286</v>
      </c>
      <c r="G198" s="265" t="s">
        <v>223</v>
      </c>
      <c r="H198" s="266">
        <v>8.2249999999999996</v>
      </c>
      <c r="I198" s="267"/>
      <c r="J198" s="268">
        <f>ROUND(I198*H198,2)</f>
        <v>0</v>
      </c>
      <c r="K198" s="269"/>
      <c r="L198" s="43"/>
      <c r="M198" s="270" t="s">
        <v>1</v>
      </c>
      <c r="N198" s="271" t="s">
        <v>44</v>
      </c>
      <c r="O198" s="99"/>
      <c r="P198" s="272">
        <f>O198*H198</f>
        <v>0</v>
      </c>
      <c r="Q198" s="272">
        <v>0</v>
      </c>
      <c r="R198" s="272">
        <f>Q198*H198</f>
        <v>0</v>
      </c>
      <c r="S198" s="272">
        <v>0.26100000000000001</v>
      </c>
      <c r="T198" s="273">
        <f>S198*H198</f>
        <v>2.146725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4" t="s">
        <v>140</v>
      </c>
      <c r="AT198" s="274" t="s">
        <v>220</v>
      </c>
      <c r="AU198" s="274" t="s">
        <v>91</v>
      </c>
      <c r="AY198" s="17" t="s">
        <v>217</v>
      </c>
      <c r="BE198" s="159">
        <f>IF(N198="základná",J198,0)</f>
        <v>0</v>
      </c>
      <c r="BF198" s="159">
        <f>IF(N198="znížená",J198,0)</f>
        <v>0</v>
      </c>
      <c r="BG198" s="159">
        <f>IF(N198="zákl. prenesená",J198,0)</f>
        <v>0</v>
      </c>
      <c r="BH198" s="159">
        <f>IF(N198="zníž. prenesená",J198,0)</f>
        <v>0</v>
      </c>
      <c r="BI198" s="159">
        <f>IF(N198="nulová",J198,0)</f>
        <v>0</v>
      </c>
      <c r="BJ198" s="17" t="s">
        <v>91</v>
      </c>
      <c r="BK198" s="159">
        <f>ROUND(I198*H198,2)</f>
        <v>0</v>
      </c>
      <c r="BL198" s="17" t="s">
        <v>140</v>
      </c>
      <c r="BM198" s="274" t="s">
        <v>287</v>
      </c>
    </row>
    <row r="199" s="13" customFormat="1">
      <c r="A199" s="13"/>
      <c r="B199" s="275"/>
      <c r="C199" s="276"/>
      <c r="D199" s="277" t="s">
        <v>225</v>
      </c>
      <c r="E199" s="278" t="s">
        <v>1</v>
      </c>
      <c r="F199" s="279" t="s">
        <v>980</v>
      </c>
      <c r="G199" s="276"/>
      <c r="H199" s="280">
        <v>8.2249999999999996</v>
      </c>
      <c r="I199" s="281"/>
      <c r="J199" s="276"/>
      <c r="K199" s="276"/>
      <c r="L199" s="282"/>
      <c r="M199" s="283"/>
      <c r="N199" s="284"/>
      <c r="O199" s="284"/>
      <c r="P199" s="284"/>
      <c r="Q199" s="284"/>
      <c r="R199" s="284"/>
      <c r="S199" s="284"/>
      <c r="T199" s="28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6" t="s">
        <v>225</v>
      </c>
      <c r="AU199" s="286" t="s">
        <v>91</v>
      </c>
      <c r="AV199" s="13" t="s">
        <v>91</v>
      </c>
      <c r="AW199" s="13" t="s">
        <v>33</v>
      </c>
      <c r="AX199" s="13" t="s">
        <v>78</v>
      </c>
      <c r="AY199" s="286" t="s">
        <v>217</v>
      </c>
    </row>
    <row r="200" s="14" customFormat="1">
      <c r="A200" s="14"/>
      <c r="B200" s="287"/>
      <c r="C200" s="288"/>
      <c r="D200" s="277" t="s">
        <v>225</v>
      </c>
      <c r="E200" s="289" t="s">
        <v>156</v>
      </c>
      <c r="F200" s="290" t="s">
        <v>228</v>
      </c>
      <c r="G200" s="288"/>
      <c r="H200" s="291">
        <v>8.2249999999999996</v>
      </c>
      <c r="I200" s="292"/>
      <c r="J200" s="288"/>
      <c r="K200" s="288"/>
      <c r="L200" s="293"/>
      <c r="M200" s="294"/>
      <c r="N200" s="295"/>
      <c r="O200" s="295"/>
      <c r="P200" s="295"/>
      <c r="Q200" s="295"/>
      <c r="R200" s="295"/>
      <c r="S200" s="295"/>
      <c r="T200" s="29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7" t="s">
        <v>225</v>
      </c>
      <c r="AU200" s="297" t="s">
        <v>91</v>
      </c>
      <c r="AV200" s="14" t="s">
        <v>140</v>
      </c>
      <c r="AW200" s="14" t="s">
        <v>33</v>
      </c>
      <c r="AX200" s="14" t="s">
        <v>85</v>
      </c>
      <c r="AY200" s="297" t="s">
        <v>217</v>
      </c>
    </row>
    <row r="201" s="2" customFormat="1" ht="37.8" customHeight="1">
      <c r="A201" s="40"/>
      <c r="B201" s="41"/>
      <c r="C201" s="262" t="s">
        <v>289</v>
      </c>
      <c r="D201" s="262" t="s">
        <v>220</v>
      </c>
      <c r="E201" s="263" t="s">
        <v>290</v>
      </c>
      <c r="F201" s="264" t="s">
        <v>291</v>
      </c>
      <c r="G201" s="265" t="s">
        <v>245</v>
      </c>
      <c r="H201" s="266">
        <v>0.70399999999999996</v>
      </c>
      <c r="I201" s="267"/>
      <c r="J201" s="268">
        <f>ROUND(I201*H201,2)</f>
        <v>0</v>
      </c>
      <c r="K201" s="269"/>
      <c r="L201" s="43"/>
      <c r="M201" s="270" t="s">
        <v>1</v>
      </c>
      <c r="N201" s="271" t="s">
        <v>44</v>
      </c>
      <c r="O201" s="99"/>
      <c r="P201" s="272">
        <f>O201*H201</f>
        <v>0</v>
      </c>
      <c r="Q201" s="272">
        <v>0</v>
      </c>
      <c r="R201" s="272">
        <f>Q201*H201</f>
        <v>0</v>
      </c>
      <c r="S201" s="272">
        <v>2.2000000000000002</v>
      </c>
      <c r="T201" s="273">
        <f>S201*H201</f>
        <v>1.5488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4" t="s">
        <v>140</v>
      </c>
      <c r="AT201" s="274" t="s">
        <v>220</v>
      </c>
      <c r="AU201" s="274" t="s">
        <v>91</v>
      </c>
      <c r="AY201" s="17" t="s">
        <v>217</v>
      </c>
      <c r="BE201" s="159">
        <f>IF(N201="základná",J201,0)</f>
        <v>0</v>
      </c>
      <c r="BF201" s="159">
        <f>IF(N201="znížená",J201,0)</f>
        <v>0</v>
      </c>
      <c r="BG201" s="159">
        <f>IF(N201="zákl. prenesená",J201,0)</f>
        <v>0</v>
      </c>
      <c r="BH201" s="159">
        <f>IF(N201="zníž. prenesená",J201,0)</f>
        <v>0</v>
      </c>
      <c r="BI201" s="159">
        <f>IF(N201="nulová",J201,0)</f>
        <v>0</v>
      </c>
      <c r="BJ201" s="17" t="s">
        <v>91</v>
      </c>
      <c r="BK201" s="159">
        <f>ROUND(I201*H201,2)</f>
        <v>0</v>
      </c>
      <c r="BL201" s="17" t="s">
        <v>140</v>
      </c>
      <c r="BM201" s="274" t="s">
        <v>292</v>
      </c>
    </row>
    <row r="202" s="13" customFormat="1">
      <c r="A202" s="13"/>
      <c r="B202" s="275"/>
      <c r="C202" s="276"/>
      <c r="D202" s="277" t="s">
        <v>225</v>
      </c>
      <c r="E202" s="278" t="s">
        <v>1</v>
      </c>
      <c r="F202" s="279" t="s">
        <v>293</v>
      </c>
      <c r="G202" s="276"/>
      <c r="H202" s="280">
        <v>0.22500000000000001</v>
      </c>
      <c r="I202" s="281"/>
      <c r="J202" s="276"/>
      <c r="K202" s="276"/>
      <c r="L202" s="282"/>
      <c r="M202" s="283"/>
      <c r="N202" s="284"/>
      <c r="O202" s="284"/>
      <c r="P202" s="284"/>
      <c r="Q202" s="284"/>
      <c r="R202" s="284"/>
      <c r="S202" s="284"/>
      <c r="T202" s="28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86" t="s">
        <v>225</v>
      </c>
      <c r="AU202" s="286" t="s">
        <v>91</v>
      </c>
      <c r="AV202" s="13" t="s">
        <v>91</v>
      </c>
      <c r="AW202" s="13" t="s">
        <v>33</v>
      </c>
      <c r="AX202" s="13" t="s">
        <v>78</v>
      </c>
      <c r="AY202" s="286" t="s">
        <v>217</v>
      </c>
    </row>
    <row r="203" s="13" customFormat="1">
      <c r="A203" s="13"/>
      <c r="B203" s="275"/>
      <c r="C203" s="276"/>
      <c r="D203" s="277" t="s">
        <v>225</v>
      </c>
      <c r="E203" s="278" t="s">
        <v>1</v>
      </c>
      <c r="F203" s="279" t="s">
        <v>294</v>
      </c>
      <c r="G203" s="276"/>
      <c r="H203" s="280">
        <v>0.47899999999999998</v>
      </c>
      <c r="I203" s="281"/>
      <c r="J203" s="276"/>
      <c r="K203" s="276"/>
      <c r="L203" s="282"/>
      <c r="M203" s="283"/>
      <c r="N203" s="284"/>
      <c r="O203" s="284"/>
      <c r="P203" s="284"/>
      <c r="Q203" s="284"/>
      <c r="R203" s="284"/>
      <c r="S203" s="284"/>
      <c r="T203" s="2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6" t="s">
        <v>225</v>
      </c>
      <c r="AU203" s="286" t="s">
        <v>91</v>
      </c>
      <c r="AV203" s="13" t="s">
        <v>91</v>
      </c>
      <c r="AW203" s="13" t="s">
        <v>33</v>
      </c>
      <c r="AX203" s="13" t="s">
        <v>78</v>
      </c>
      <c r="AY203" s="286" t="s">
        <v>217</v>
      </c>
    </row>
    <row r="204" s="14" customFormat="1">
      <c r="A204" s="14"/>
      <c r="B204" s="287"/>
      <c r="C204" s="288"/>
      <c r="D204" s="277" t="s">
        <v>225</v>
      </c>
      <c r="E204" s="289" t="s">
        <v>130</v>
      </c>
      <c r="F204" s="290" t="s">
        <v>228</v>
      </c>
      <c r="G204" s="288"/>
      <c r="H204" s="291">
        <v>0.70399999999999996</v>
      </c>
      <c r="I204" s="292"/>
      <c r="J204" s="288"/>
      <c r="K204" s="288"/>
      <c r="L204" s="293"/>
      <c r="M204" s="294"/>
      <c r="N204" s="295"/>
      <c r="O204" s="295"/>
      <c r="P204" s="295"/>
      <c r="Q204" s="295"/>
      <c r="R204" s="295"/>
      <c r="S204" s="295"/>
      <c r="T204" s="2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7" t="s">
        <v>225</v>
      </c>
      <c r="AU204" s="297" t="s">
        <v>91</v>
      </c>
      <c r="AV204" s="14" t="s">
        <v>140</v>
      </c>
      <c r="AW204" s="14" t="s">
        <v>33</v>
      </c>
      <c r="AX204" s="14" t="s">
        <v>85</v>
      </c>
      <c r="AY204" s="297" t="s">
        <v>217</v>
      </c>
    </row>
    <row r="205" s="2" customFormat="1" ht="33" customHeight="1">
      <c r="A205" s="40"/>
      <c r="B205" s="41"/>
      <c r="C205" s="262" t="s">
        <v>257</v>
      </c>
      <c r="D205" s="262" t="s">
        <v>220</v>
      </c>
      <c r="E205" s="263" t="s">
        <v>295</v>
      </c>
      <c r="F205" s="264" t="s">
        <v>296</v>
      </c>
      <c r="G205" s="265" t="s">
        <v>223</v>
      </c>
      <c r="H205" s="266">
        <v>15.952</v>
      </c>
      <c r="I205" s="267"/>
      <c r="J205" s="268">
        <f>ROUND(I205*H205,2)</f>
        <v>0</v>
      </c>
      <c r="K205" s="269"/>
      <c r="L205" s="43"/>
      <c r="M205" s="270" t="s">
        <v>1</v>
      </c>
      <c r="N205" s="271" t="s">
        <v>44</v>
      </c>
      <c r="O205" s="99"/>
      <c r="P205" s="272">
        <f>O205*H205</f>
        <v>0</v>
      </c>
      <c r="Q205" s="272">
        <v>0</v>
      </c>
      <c r="R205" s="272">
        <f>Q205*H205</f>
        <v>0</v>
      </c>
      <c r="S205" s="272">
        <v>0.02</v>
      </c>
      <c r="T205" s="273">
        <f>S205*H205</f>
        <v>0.31903999999999999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74" t="s">
        <v>140</v>
      </c>
      <c r="AT205" s="274" t="s">
        <v>220</v>
      </c>
      <c r="AU205" s="274" t="s">
        <v>91</v>
      </c>
      <c r="AY205" s="17" t="s">
        <v>217</v>
      </c>
      <c r="BE205" s="159">
        <f>IF(N205="základná",J205,0)</f>
        <v>0</v>
      </c>
      <c r="BF205" s="159">
        <f>IF(N205="znížená",J205,0)</f>
        <v>0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7" t="s">
        <v>91</v>
      </c>
      <c r="BK205" s="159">
        <f>ROUND(I205*H205,2)</f>
        <v>0</v>
      </c>
      <c r="BL205" s="17" t="s">
        <v>140</v>
      </c>
      <c r="BM205" s="274" t="s">
        <v>297</v>
      </c>
    </row>
    <row r="206" s="13" customFormat="1">
      <c r="A206" s="13"/>
      <c r="B206" s="275"/>
      <c r="C206" s="276"/>
      <c r="D206" s="277" t="s">
        <v>225</v>
      </c>
      <c r="E206" s="278" t="s">
        <v>1</v>
      </c>
      <c r="F206" s="279" t="s">
        <v>981</v>
      </c>
      <c r="G206" s="276"/>
      <c r="H206" s="280">
        <v>4.0599999999999996</v>
      </c>
      <c r="I206" s="281"/>
      <c r="J206" s="276"/>
      <c r="K206" s="276"/>
      <c r="L206" s="282"/>
      <c r="M206" s="283"/>
      <c r="N206" s="284"/>
      <c r="O206" s="284"/>
      <c r="P206" s="284"/>
      <c r="Q206" s="284"/>
      <c r="R206" s="284"/>
      <c r="S206" s="284"/>
      <c r="T206" s="2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6" t="s">
        <v>225</v>
      </c>
      <c r="AU206" s="286" t="s">
        <v>91</v>
      </c>
      <c r="AV206" s="13" t="s">
        <v>91</v>
      </c>
      <c r="AW206" s="13" t="s">
        <v>33</v>
      </c>
      <c r="AX206" s="13" t="s">
        <v>78</v>
      </c>
      <c r="AY206" s="286" t="s">
        <v>217</v>
      </c>
    </row>
    <row r="207" s="13" customFormat="1">
      <c r="A207" s="13"/>
      <c r="B207" s="275"/>
      <c r="C207" s="276"/>
      <c r="D207" s="277" t="s">
        <v>225</v>
      </c>
      <c r="E207" s="278" t="s">
        <v>1</v>
      </c>
      <c r="F207" s="279" t="s">
        <v>982</v>
      </c>
      <c r="G207" s="276"/>
      <c r="H207" s="280">
        <v>11.132</v>
      </c>
      <c r="I207" s="281"/>
      <c r="J207" s="276"/>
      <c r="K207" s="276"/>
      <c r="L207" s="282"/>
      <c r="M207" s="283"/>
      <c r="N207" s="284"/>
      <c r="O207" s="284"/>
      <c r="P207" s="284"/>
      <c r="Q207" s="284"/>
      <c r="R207" s="284"/>
      <c r="S207" s="284"/>
      <c r="T207" s="28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86" t="s">
        <v>225</v>
      </c>
      <c r="AU207" s="286" t="s">
        <v>91</v>
      </c>
      <c r="AV207" s="13" t="s">
        <v>91</v>
      </c>
      <c r="AW207" s="13" t="s">
        <v>33</v>
      </c>
      <c r="AX207" s="13" t="s">
        <v>78</v>
      </c>
      <c r="AY207" s="286" t="s">
        <v>217</v>
      </c>
    </row>
    <row r="208" s="15" customFormat="1">
      <c r="A208" s="15"/>
      <c r="B208" s="298"/>
      <c r="C208" s="299"/>
      <c r="D208" s="277" t="s">
        <v>225</v>
      </c>
      <c r="E208" s="300" t="s">
        <v>111</v>
      </c>
      <c r="F208" s="301" t="s">
        <v>300</v>
      </c>
      <c r="G208" s="299"/>
      <c r="H208" s="302">
        <v>15.192</v>
      </c>
      <c r="I208" s="303"/>
      <c r="J208" s="299"/>
      <c r="K208" s="299"/>
      <c r="L208" s="304"/>
      <c r="M208" s="305"/>
      <c r="N208" s="306"/>
      <c r="O208" s="306"/>
      <c r="P208" s="306"/>
      <c r="Q208" s="306"/>
      <c r="R208" s="306"/>
      <c r="S208" s="306"/>
      <c r="T208" s="30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308" t="s">
        <v>225</v>
      </c>
      <c r="AU208" s="308" t="s">
        <v>91</v>
      </c>
      <c r="AV208" s="15" t="s">
        <v>234</v>
      </c>
      <c r="AW208" s="15" t="s">
        <v>33</v>
      </c>
      <c r="AX208" s="15" t="s">
        <v>78</v>
      </c>
      <c r="AY208" s="308" t="s">
        <v>217</v>
      </c>
    </row>
    <row r="209" s="13" customFormat="1">
      <c r="A209" s="13"/>
      <c r="B209" s="275"/>
      <c r="C209" s="276"/>
      <c r="D209" s="277" t="s">
        <v>225</v>
      </c>
      <c r="E209" s="278" t="s">
        <v>1</v>
      </c>
      <c r="F209" s="279" t="s">
        <v>301</v>
      </c>
      <c r="G209" s="276"/>
      <c r="H209" s="280">
        <v>0.76000000000000001</v>
      </c>
      <c r="I209" s="281"/>
      <c r="J209" s="276"/>
      <c r="K209" s="276"/>
      <c r="L209" s="282"/>
      <c r="M209" s="283"/>
      <c r="N209" s="284"/>
      <c r="O209" s="284"/>
      <c r="P209" s="284"/>
      <c r="Q209" s="284"/>
      <c r="R209" s="284"/>
      <c r="S209" s="284"/>
      <c r="T209" s="28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6" t="s">
        <v>225</v>
      </c>
      <c r="AU209" s="286" t="s">
        <v>91</v>
      </c>
      <c r="AV209" s="13" t="s">
        <v>91</v>
      </c>
      <c r="AW209" s="13" t="s">
        <v>33</v>
      </c>
      <c r="AX209" s="13" t="s">
        <v>78</v>
      </c>
      <c r="AY209" s="286" t="s">
        <v>217</v>
      </c>
    </row>
    <row r="210" s="14" customFormat="1">
      <c r="A210" s="14"/>
      <c r="B210" s="287"/>
      <c r="C210" s="288"/>
      <c r="D210" s="277" t="s">
        <v>225</v>
      </c>
      <c r="E210" s="289" t="s">
        <v>113</v>
      </c>
      <c r="F210" s="290" t="s">
        <v>228</v>
      </c>
      <c r="G210" s="288"/>
      <c r="H210" s="291">
        <v>15.952</v>
      </c>
      <c r="I210" s="292"/>
      <c r="J210" s="288"/>
      <c r="K210" s="288"/>
      <c r="L210" s="293"/>
      <c r="M210" s="294"/>
      <c r="N210" s="295"/>
      <c r="O210" s="295"/>
      <c r="P210" s="295"/>
      <c r="Q210" s="295"/>
      <c r="R210" s="295"/>
      <c r="S210" s="295"/>
      <c r="T210" s="29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97" t="s">
        <v>225</v>
      </c>
      <c r="AU210" s="297" t="s">
        <v>91</v>
      </c>
      <c r="AV210" s="14" t="s">
        <v>140</v>
      </c>
      <c r="AW210" s="14" t="s">
        <v>33</v>
      </c>
      <c r="AX210" s="14" t="s">
        <v>85</v>
      </c>
      <c r="AY210" s="297" t="s">
        <v>217</v>
      </c>
    </row>
    <row r="211" s="2" customFormat="1" ht="24.15" customHeight="1">
      <c r="A211" s="40"/>
      <c r="B211" s="41"/>
      <c r="C211" s="262" t="s">
        <v>302</v>
      </c>
      <c r="D211" s="262" t="s">
        <v>220</v>
      </c>
      <c r="E211" s="263" t="s">
        <v>303</v>
      </c>
      <c r="F211" s="264" t="s">
        <v>304</v>
      </c>
      <c r="G211" s="265" t="s">
        <v>305</v>
      </c>
      <c r="H211" s="266">
        <v>5</v>
      </c>
      <c r="I211" s="267"/>
      <c r="J211" s="268">
        <f>ROUND(I211*H211,2)</f>
        <v>0</v>
      </c>
      <c r="K211" s="269"/>
      <c r="L211" s="43"/>
      <c r="M211" s="270" t="s">
        <v>1</v>
      </c>
      <c r="N211" s="271" t="s">
        <v>44</v>
      </c>
      <c r="O211" s="99"/>
      <c r="P211" s="272">
        <f>O211*H211</f>
        <v>0</v>
      </c>
      <c r="Q211" s="272">
        <v>0</v>
      </c>
      <c r="R211" s="272">
        <f>Q211*H211</f>
        <v>0</v>
      </c>
      <c r="S211" s="272">
        <v>0.024</v>
      </c>
      <c r="T211" s="273">
        <f>S211*H211</f>
        <v>0.12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4" t="s">
        <v>140</v>
      </c>
      <c r="AT211" s="274" t="s">
        <v>220</v>
      </c>
      <c r="AU211" s="274" t="s">
        <v>91</v>
      </c>
      <c r="AY211" s="17" t="s">
        <v>217</v>
      </c>
      <c r="BE211" s="159">
        <f>IF(N211="základná",J211,0)</f>
        <v>0</v>
      </c>
      <c r="BF211" s="159">
        <f>IF(N211="znížená",J211,0)</f>
        <v>0</v>
      </c>
      <c r="BG211" s="159">
        <f>IF(N211="zákl. prenesená",J211,0)</f>
        <v>0</v>
      </c>
      <c r="BH211" s="159">
        <f>IF(N211="zníž. prenesená",J211,0)</f>
        <v>0</v>
      </c>
      <c r="BI211" s="159">
        <f>IF(N211="nulová",J211,0)</f>
        <v>0</v>
      </c>
      <c r="BJ211" s="17" t="s">
        <v>91</v>
      </c>
      <c r="BK211" s="159">
        <f>ROUND(I211*H211,2)</f>
        <v>0</v>
      </c>
      <c r="BL211" s="17" t="s">
        <v>140</v>
      </c>
      <c r="BM211" s="274" t="s">
        <v>306</v>
      </c>
    </row>
    <row r="212" s="13" customFormat="1">
      <c r="A212" s="13"/>
      <c r="B212" s="275"/>
      <c r="C212" s="276"/>
      <c r="D212" s="277" t="s">
        <v>225</v>
      </c>
      <c r="E212" s="278" t="s">
        <v>1</v>
      </c>
      <c r="F212" s="279" t="s">
        <v>983</v>
      </c>
      <c r="G212" s="276"/>
      <c r="H212" s="280">
        <v>2</v>
      </c>
      <c r="I212" s="281"/>
      <c r="J212" s="276"/>
      <c r="K212" s="276"/>
      <c r="L212" s="282"/>
      <c r="M212" s="283"/>
      <c r="N212" s="284"/>
      <c r="O212" s="284"/>
      <c r="P212" s="284"/>
      <c r="Q212" s="284"/>
      <c r="R212" s="284"/>
      <c r="S212" s="284"/>
      <c r="T212" s="28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86" t="s">
        <v>225</v>
      </c>
      <c r="AU212" s="286" t="s">
        <v>91</v>
      </c>
      <c r="AV212" s="13" t="s">
        <v>91</v>
      </c>
      <c r="AW212" s="13" t="s">
        <v>33</v>
      </c>
      <c r="AX212" s="13" t="s">
        <v>78</v>
      </c>
      <c r="AY212" s="286" t="s">
        <v>217</v>
      </c>
    </row>
    <row r="213" s="13" customFormat="1">
      <c r="A213" s="13"/>
      <c r="B213" s="275"/>
      <c r="C213" s="276"/>
      <c r="D213" s="277" t="s">
        <v>225</v>
      </c>
      <c r="E213" s="278" t="s">
        <v>1</v>
      </c>
      <c r="F213" s="279" t="s">
        <v>984</v>
      </c>
      <c r="G213" s="276"/>
      <c r="H213" s="280">
        <v>3</v>
      </c>
      <c r="I213" s="281"/>
      <c r="J213" s="276"/>
      <c r="K213" s="276"/>
      <c r="L213" s="282"/>
      <c r="M213" s="283"/>
      <c r="N213" s="284"/>
      <c r="O213" s="284"/>
      <c r="P213" s="284"/>
      <c r="Q213" s="284"/>
      <c r="R213" s="284"/>
      <c r="S213" s="284"/>
      <c r="T213" s="28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86" t="s">
        <v>225</v>
      </c>
      <c r="AU213" s="286" t="s">
        <v>91</v>
      </c>
      <c r="AV213" s="13" t="s">
        <v>91</v>
      </c>
      <c r="AW213" s="13" t="s">
        <v>33</v>
      </c>
      <c r="AX213" s="13" t="s">
        <v>78</v>
      </c>
      <c r="AY213" s="286" t="s">
        <v>217</v>
      </c>
    </row>
    <row r="214" s="14" customFormat="1">
      <c r="A214" s="14"/>
      <c r="B214" s="287"/>
      <c r="C214" s="288"/>
      <c r="D214" s="277" t="s">
        <v>225</v>
      </c>
      <c r="E214" s="289" t="s">
        <v>1</v>
      </c>
      <c r="F214" s="290" t="s">
        <v>228</v>
      </c>
      <c r="G214" s="288"/>
      <c r="H214" s="291">
        <v>5</v>
      </c>
      <c r="I214" s="292"/>
      <c r="J214" s="288"/>
      <c r="K214" s="288"/>
      <c r="L214" s="293"/>
      <c r="M214" s="294"/>
      <c r="N214" s="295"/>
      <c r="O214" s="295"/>
      <c r="P214" s="295"/>
      <c r="Q214" s="295"/>
      <c r="R214" s="295"/>
      <c r="S214" s="295"/>
      <c r="T214" s="29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97" t="s">
        <v>225</v>
      </c>
      <c r="AU214" s="297" t="s">
        <v>91</v>
      </c>
      <c r="AV214" s="14" t="s">
        <v>140</v>
      </c>
      <c r="AW214" s="14" t="s">
        <v>33</v>
      </c>
      <c r="AX214" s="14" t="s">
        <v>85</v>
      </c>
      <c r="AY214" s="297" t="s">
        <v>217</v>
      </c>
    </row>
    <row r="215" s="2" customFormat="1" ht="24.15" customHeight="1">
      <c r="A215" s="40"/>
      <c r="B215" s="41"/>
      <c r="C215" s="262" t="s">
        <v>309</v>
      </c>
      <c r="D215" s="262" t="s">
        <v>220</v>
      </c>
      <c r="E215" s="263" t="s">
        <v>310</v>
      </c>
      <c r="F215" s="264" t="s">
        <v>311</v>
      </c>
      <c r="G215" s="265" t="s">
        <v>305</v>
      </c>
      <c r="H215" s="266">
        <v>2</v>
      </c>
      <c r="I215" s="267"/>
      <c r="J215" s="268">
        <f>ROUND(I215*H215,2)</f>
        <v>0</v>
      </c>
      <c r="K215" s="269"/>
      <c r="L215" s="43"/>
      <c r="M215" s="270" t="s">
        <v>1</v>
      </c>
      <c r="N215" s="271" t="s">
        <v>44</v>
      </c>
      <c r="O215" s="99"/>
      <c r="P215" s="272">
        <f>O215*H215</f>
        <v>0</v>
      </c>
      <c r="Q215" s="272">
        <v>0</v>
      </c>
      <c r="R215" s="272">
        <f>Q215*H215</f>
        <v>0</v>
      </c>
      <c r="S215" s="272">
        <v>0.014999999999999999</v>
      </c>
      <c r="T215" s="273">
        <f>S215*H215</f>
        <v>0.029999999999999999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74" t="s">
        <v>140</v>
      </c>
      <c r="AT215" s="274" t="s">
        <v>220</v>
      </c>
      <c r="AU215" s="274" t="s">
        <v>91</v>
      </c>
      <c r="AY215" s="17" t="s">
        <v>217</v>
      </c>
      <c r="BE215" s="159">
        <f>IF(N215="základná",J215,0)</f>
        <v>0</v>
      </c>
      <c r="BF215" s="159">
        <f>IF(N215="znížená",J215,0)</f>
        <v>0</v>
      </c>
      <c r="BG215" s="159">
        <f>IF(N215="zákl. prenesená",J215,0)</f>
        <v>0</v>
      </c>
      <c r="BH215" s="159">
        <f>IF(N215="zníž. prenesená",J215,0)</f>
        <v>0</v>
      </c>
      <c r="BI215" s="159">
        <f>IF(N215="nulová",J215,0)</f>
        <v>0</v>
      </c>
      <c r="BJ215" s="17" t="s">
        <v>91</v>
      </c>
      <c r="BK215" s="159">
        <f>ROUND(I215*H215,2)</f>
        <v>0</v>
      </c>
      <c r="BL215" s="17" t="s">
        <v>140</v>
      </c>
      <c r="BM215" s="274" t="s">
        <v>312</v>
      </c>
    </row>
    <row r="216" s="13" customFormat="1">
      <c r="A216" s="13"/>
      <c r="B216" s="275"/>
      <c r="C216" s="276"/>
      <c r="D216" s="277" t="s">
        <v>225</v>
      </c>
      <c r="E216" s="278" t="s">
        <v>1</v>
      </c>
      <c r="F216" s="279" t="s">
        <v>313</v>
      </c>
      <c r="G216" s="276"/>
      <c r="H216" s="280">
        <v>2</v>
      </c>
      <c r="I216" s="281"/>
      <c r="J216" s="276"/>
      <c r="K216" s="276"/>
      <c r="L216" s="282"/>
      <c r="M216" s="283"/>
      <c r="N216" s="284"/>
      <c r="O216" s="284"/>
      <c r="P216" s="284"/>
      <c r="Q216" s="284"/>
      <c r="R216" s="284"/>
      <c r="S216" s="284"/>
      <c r="T216" s="28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6" t="s">
        <v>225</v>
      </c>
      <c r="AU216" s="286" t="s">
        <v>91</v>
      </c>
      <c r="AV216" s="13" t="s">
        <v>91</v>
      </c>
      <c r="AW216" s="13" t="s">
        <v>33</v>
      </c>
      <c r="AX216" s="13" t="s">
        <v>78</v>
      </c>
      <c r="AY216" s="286" t="s">
        <v>217</v>
      </c>
    </row>
    <row r="217" s="14" customFormat="1">
      <c r="A217" s="14"/>
      <c r="B217" s="287"/>
      <c r="C217" s="288"/>
      <c r="D217" s="277" t="s">
        <v>225</v>
      </c>
      <c r="E217" s="289" t="s">
        <v>1</v>
      </c>
      <c r="F217" s="290" t="s">
        <v>228</v>
      </c>
      <c r="G217" s="288"/>
      <c r="H217" s="291">
        <v>2</v>
      </c>
      <c r="I217" s="292"/>
      <c r="J217" s="288"/>
      <c r="K217" s="288"/>
      <c r="L217" s="293"/>
      <c r="M217" s="294"/>
      <c r="N217" s="295"/>
      <c r="O217" s="295"/>
      <c r="P217" s="295"/>
      <c r="Q217" s="295"/>
      <c r="R217" s="295"/>
      <c r="S217" s="295"/>
      <c r="T217" s="29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97" t="s">
        <v>225</v>
      </c>
      <c r="AU217" s="297" t="s">
        <v>91</v>
      </c>
      <c r="AV217" s="14" t="s">
        <v>140</v>
      </c>
      <c r="AW217" s="14" t="s">
        <v>33</v>
      </c>
      <c r="AX217" s="14" t="s">
        <v>85</v>
      </c>
      <c r="AY217" s="297" t="s">
        <v>217</v>
      </c>
    </row>
    <row r="218" s="2" customFormat="1" ht="24.15" customHeight="1">
      <c r="A218" s="40"/>
      <c r="B218" s="41"/>
      <c r="C218" s="262" t="s">
        <v>314</v>
      </c>
      <c r="D218" s="262" t="s">
        <v>220</v>
      </c>
      <c r="E218" s="263" t="s">
        <v>315</v>
      </c>
      <c r="F218" s="264" t="s">
        <v>316</v>
      </c>
      <c r="G218" s="265" t="s">
        <v>223</v>
      </c>
      <c r="H218" s="266">
        <v>1.1339999999999999</v>
      </c>
      <c r="I218" s="267"/>
      <c r="J218" s="268">
        <f>ROUND(I218*H218,2)</f>
        <v>0</v>
      </c>
      <c r="K218" s="269"/>
      <c r="L218" s="43"/>
      <c r="M218" s="270" t="s">
        <v>1</v>
      </c>
      <c r="N218" s="271" t="s">
        <v>44</v>
      </c>
      <c r="O218" s="99"/>
      <c r="P218" s="272">
        <f>O218*H218</f>
        <v>0</v>
      </c>
      <c r="Q218" s="272">
        <v>0</v>
      </c>
      <c r="R218" s="272">
        <f>Q218*H218</f>
        <v>0</v>
      </c>
      <c r="S218" s="272">
        <v>0.041000000000000002</v>
      </c>
      <c r="T218" s="273">
        <f>S218*H218</f>
        <v>0.046494000000000001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4" t="s">
        <v>140</v>
      </c>
      <c r="AT218" s="274" t="s">
        <v>220</v>
      </c>
      <c r="AU218" s="274" t="s">
        <v>91</v>
      </c>
      <c r="AY218" s="17" t="s">
        <v>217</v>
      </c>
      <c r="BE218" s="159">
        <f>IF(N218="základná",J218,0)</f>
        <v>0</v>
      </c>
      <c r="BF218" s="159">
        <f>IF(N218="znížená",J218,0)</f>
        <v>0</v>
      </c>
      <c r="BG218" s="159">
        <f>IF(N218="zákl. prenesená",J218,0)</f>
        <v>0</v>
      </c>
      <c r="BH218" s="159">
        <f>IF(N218="zníž. prenesená",J218,0)</f>
        <v>0</v>
      </c>
      <c r="BI218" s="159">
        <f>IF(N218="nulová",J218,0)</f>
        <v>0</v>
      </c>
      <c r="BJ218" s="17" t="s">
        <v>91</v>
      </c>
      <c r="BK218" s="159">
        <f>ROUND(I218*H218,2)</f>
        <v>0</v>
      </c>
      <c r="BL218" s="17" t="s">
        <v>140</v>
      </c>
      <c r="BM218" s="274" t="s">
        <v>317</v>
      </c>
    </row>
    <row r="219" s="13" customFormat="1">
      <c r="A219" s="13"/>
      <c r="B219" s="275"/>
      <c r="C219" s="276"/>
      <c r="D219" s="277" t="s">
        <v>225</v>
      </c>
      <c r="E219" s="278" t="s">
        <v>1</v>
      </c>
      <c r="F219" s="279" t="s">
        <v>318</v>
      </c>
      <c r="G219" s="276"/>
      <c r="H219" s="280">
        <v>1.1339999999999999</v>
      </c>
      <c r="I219" s="281"/>
      <c r="J219" s="276"/>
      <c r="K219" s="276"/>
      <c r="L219" s="282"/>
      <c r="M219" s="283"/>
      <c r="N219" s="284"/>
      <c r="O219" s="284"/>
      <c r="P219" s="284"/>
      <c r="Q219" s="284"/>
      <c r="R219" s="284"/>
      <c r="S219" s="284"/>
      <c r="T219" s="28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6" t="s">
        <v>225</v>
      </c>
      <c r="AU219" s="286" t="s">
        <v>91</v>
      </c>
      <c r="AV219" s="13" t="s">
        <v>91</v>
      </c>
      <c r="AW219" s="13" t="s">
        <v>33</v>
      </c>
      <c r="AX219" s="13" t="s">
        <v>78</v>
      </c>
      <c r="AY219" s="286" t="s">
        <v>217</v>
      </c>
    </row>
    <row r="220" s="14" customFormat="1">
      <c r="A220" s="14"/>
      <c r="B220" s="287"/>
      <c r="C220" s="288"/>
      <c r="D220" s="277" t="s">
        <v>225</v>
      </c>
      <c r="E220" s="289" t="s">
        <v>149</v>
      </c>
      <c r="F220" s="290" t="s">
        <v>228</v>
      </c>
      <c r="G220" s="288"/>
      <c r="H220" s="291">
        <v>1.1339999999999999</v>
      </c>
      <c r="I220" s="292"/>
      <c r="J220" s="288"/>
      <c r="K220" s="288"/>
      <c r="L220" s="293"/>
      <c r="M220" s="294"/>
      <c r="N220" s="295"/>
      <c r="O220" s="295"/>
      <c r="P220" s="295"/>
      <c r="Q220" s="295"/>
      <c r="R220" s="295"/>
      <c r="S220" s="295"/>
      <c r="T220" s="29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97" t="s">
        <v>225</v>
      </c>
      <c r="AU220" s="297" t="s">
        <v>91</v>
      </c>
      <c r="AV220" s="14" t="s">
        <v>140</v>
      </c>
      <c r="AW220" s="14" t="s">
        <v>33</v>
      </c>
      <c r="AX220" s="14" t="s">
        <v>85</v>
      </c>
      <c r="AY220" s="297" t="s">
        <v>217</v>
      </c>
    </row>
    <row r="221" s="2" customFormat="1" ht="24.15" customHeight="1">
      <c r="A221" s="40"/>
      <c r="B221" s="41"/>
      <c r="C221" s="262" t="s">
        <v>268</v>
      </c>
      <c r="D221" s="262" t="s">
        <v>220</v>
      </c>
      <c r="E221" s="263" t="s">
        <v>319</v>
      </c>
      <c r="F221" s="264" t="s">
        <v>320</v>
      </c>
      <c r="G221" s="265" t="s">
        <v>223</v>
      </c>
      <c r="H221" s="266">
        <v>2.8279999999999998</v>
      </c>
      <c r="I221" s="267"/>
      <c r="J221" s="268">
        <f>ROUND(I221*H221,2)</f>
        <v>0</v>
      </c>
      <c r="K221" s="269"/>
      <c r="L221" s="43"/>
      <c r="M221" s="270" t="s">
        <v>1</v>
      </c>
      <c r="N221" s="271" t="s">
        <v>44</v>
      </c>
      <c r="O221" s="99"/>
      <c r="P221" s="272">
        <f>O221*H221</f>
        <v>0</v>
      </c>
      <c r="Q221" s="272">
        <v>0</v>
      </c>
      <c r="R221" s="272">
        <f>Q221*H221</f>
        <v>0</v>
      </c>
      <c r="S221" s="272">
        <v>0.075999999999999998</v>
      </c>
      <c r="T221" s="273">
        <f>S221*H221</f>
        <v>0.21492799999999998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74" t="s">
        <v>140</v>
      </c>
      <c r="AT221" s="274" t="s">
        <v>220</v>
      </c>
      <c r="AU221" s="274" t="s">
        <v>91</v>
      </c>
      <c r="AY221" s="17" t="s">
        <v>217</v>
      </c>
      <c r="BE221" s="159">
        <f>IF(N221="základná",J221,0)</f>
        <v>0</v>
      </c>
      <c r="BF221" s="159">
        <f>IF(N221="znížená",J221,0)</f>
        <v>0</v>
      </c>
      <c r="BG221" s="159">
        <f>IF(N221="zákl. prenesená",J221,0)</f>
        <v>0</v>
      </c>
      <c r="BH221" s="159">
        <f>IF(N221="zníž. prenesená",J221,0)</f>
        <v>0</v>
      </c>
      <c r="BI221" s="159">
        <f>IF(N221="nulová",J221,0)</f>
        <v>0</v>
      </c>
      <c r="BJ221" s="17" t="s">
        <v>91</v>
      </c>
      <c r="BK221" s="159">
        <f>ROUND(I221*H221,2)</f>
        <v>0</v>
      </c>
      <c r="BL221" s="17" t="s">
        <v>140</v>
      </c>
      <c r="BM221" s="274" t="s">
        <v>321</v>
      </c>
    </row>
    <row r="222" s="13" customFormat="1">
      <c r="A222" s="13"/>
      <c r="B222" s="275"/>
      <c r="C222" s="276"/>
      <c r="D222" s="277" t="s">
        <v>225</v>
      </c>
      <c r="E222" s="278" t="s">
        <v>1</v>
      </c>
      <c r="F222" s="279" t="s">
        <v>985</v>
      </c>
      <c r="G222" s="276"/>
      <c r="H222" s="280">
        <v>2.8279999999999998</v>
      </c>
      <c r="I222" s="281"/>
      <c r="J222" s="276"/>
      <c r="K222" s="276"/>
      <c r="L222" s="282"/>
      <c r="M222" s="283"/>
      <c r="N222" s="284"/>
      <c r="O222" s="284"/>
      <c r="P222" s="284"/>
      <c r="Q222" s="284"/>
      <c r="R222" s="284"/>
      <c r="S222" s="284"/>
      <c r="T222" s="28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6" t="s">
        <v>225</v>
      </c>
      <c r="AU222" s="286" t="s">
        <v>91</v>
      </c>
      <c r="AV222" s="13" t="s">
        <v>91</v>
      </c>
      <c r="AW222" s="13" t="s">
        <v>33</v>
      </c>
      <c r="AX222" s="13" t="s">
        <v>78</v>
      </c>
      <c r="AY222" s="286" t="s">
        <v>217</v>
      </c>
    </row>
    <row r="223" s="14" customFormat="1">
      <c r="A223" s="14"/>
      <c r="B223" s="287"/>
      <c r="C223" s="288"/>
      <c r="D223" s="277" t="s">
        <v>225</v>
      </c>
      <c r="E223" s="289" t="s">
        <v>1</v>
      </c>
      <c r="F223" s="290" t="s">
        <v>228</v>
      </c>
      <c r="G223" s="288"/>
      <c r="H223" s="291">
        <v>2.8279999999999998</v>
      </c>
      <c r="I223" s="292"/>
      <c r="J223" s="288"/>
      <c r="K223" s="288"/>
      <c r="L223" s="293"/>
      <c r="M223" s="294"/>
      <c r="N223" s="295"/>
      <c r="O223" s="295"/>
      <c r="P223" s="295"/>
      <c r="Q223" s="295"/>
      <c r="R223" s="295"/>
      <c r="S223" s="295"/>
      <c r="T223" s="29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97" t="s">
        <v>225</v>
      </c>
      <c r="AU223" s="297" t="s">
        <v>91</v>
      </c>
      <c r="AV223" s="14" t="s">
        <v>140</v>
      </c>
      <c r="AW223" s="14" t="s">
        <v>33</v>
      </c>
      <c r="AX223" s="14" t="s">
        <v>85</v>
      </c>
      <c r="AY223" s="297" t="s">
        <v>217</v>
      </c>
    </row>
    <row r="224" s="2" customFormat="1" ht="33" customHeight="1">
      <c r="A224" s="40"/>
      <c r="B224" s="41"/>
      <c r="C224" s="262" t="s">
        <v>323</v>
      </c>
      <c r="D224" s="262" t="s">
        <v>220</v>
      </c>
      <c r="E224" s="263" t="s">
        <v>324</v>
      </c>
      <c r="F224" s="264" t="s">
        <v>325</v>
      </c>
      <c r="G224" s="265" t="s">
        <v>223</v>
      </c>
      <c r="H224" s="266">
        <v>24.334</v>
      </c>
      <c r="I224" s="267"/>
      <c r="J224" s="268">
        <f>ROUND(I224*H224,2)</f>
        <v>0</v>
      </c>
      <c r="K224" s="269"/>
      <c r="L224" s="43"/>
      <c r="M224" s="270" t="s">
        <v>1</v>
      </c>
      <c r="N224" s="271" t="s">
        <v>44</v>
      </c>
      <c r="O224" s="99"/>
      <c r="P224" s="272">
        <f>O224*H224</f>
        <v>0</v>
      </c>
      <c r="Q224" s="272">
        <v>0</v>
      </c>
      <c r="R224" s="272">
        <f>Q224*H224</f>
        <v>0</v>
      </c>
      <c r="S224" s="272">
        <v>0.0040000000000000001</v>
      </c>
      <c r="T224" s="273">
        <f>S224*H224</f>
        <v>0.097336000000000006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74" t="s">
        <v>140</v>
      </c>
      <c r="AT224" s="274" t="s">
        <v>220</v>
      </c>
      <c r="AU224" s="274" t="s">
        <v>91</v>
      </c>
      <c r="AY224" s="17" t="s">
        <v>217</v>
      </c>
      <c r="BE224" s="159">
        <f>IF(N224="základná",J224,0)</f>
        <v>0</v>
      </c>
      <c r="BF224" s="159">
        <f>IF(N224="znížená",J224,0)</f>
        <v>0</v>
      </c>
      <c r="BG224" s="159">
        <f>IF(N224="zákl. prenesená",J224,0)</f>
        <v>0</v>
      </c>
      <c r="BH224" s="159">
        <f>IF(N224="zníž. prenesená",J224,0)</f>
        <v>0</v>
      </c>
      <c r="BI224" s="159">
        <f>IF(N224="nulová",J224,0)</f>
        <v>0</v>
      </c>
      <c r="BJ224" s="17" t="s">
        <v>91</v>
      </c>
      <c r="BK224" s="159">
        <f>ROUND(I224*H224,2)</f>
        <v>0</v>
      </c>
      <c r="BL224" s="17" t="s">
        <v>140</v>
      </c>
      <c r="BM224" s="274" t="s">
        <v>326</v>
      </c>
    </row>
    <row r="225" s="13" customFormat="1">
      <c r="A225" s="13"/>
      <c r="B225" s="275"/>
      <c r="C225" s="276"/>
      <c r="D225" s="277" t="s">
        <v>225</v>
      </c>
      <c r="E225" s="278" t="s">
        <v>1</v>
      </c>
      <c r="F225" s="279" t="s">
        <v>986</v>
      </c>
      <c r="G225" s="276"/>
      <c r="H225" s="280">
        <v>9.2729999999999997</v>
      </c>
      <c r="I225" s="281"/>
      <c r="J225" s="276"/>
      <c r="K225" s="276"/>
      <c r="L225" s="282"/>
      <c r="M225" s="283"/>
      <c r="N225" s="284"/>
      <c r="O225" s="284"/>
      <c r="P225" s="284"/>
      <c r="Q225" s="284"/>
      <c r="R225" s="284"/>
      <c r="S225" s="284"/>
      <c r="T225" s="28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86" t="s">
        <v>225</v>
      </c>
      <c r="AU225" s="286" t="s">
        <v>91</v>
      </c>
      <c r="AV225" s="13" t="s">
        <v>91</v>
      </c>
      <c r="AW225" s="13" t="s">
        <v>33</v>
      </c>
      <c r="AX225" s="13" t="s">
        <v>78</v>
      </c>
      <c r="AY225" s="286" t="s">
        <v>217</v>
      </c>
    </row>
    <row r="226" s="13" customFormat="1">
      <c r="A226" s="13"/>
      <c r="B226" s="275"/>
      <c r="C226" s="276"/>
      <c r="D226" s="277" t="s">
        <v>225</v>
      </c>
      <c r="E226" s="278" t="s">
        <v>1</v>
      </c>
      <c r="F226" s="279" t="s">
        <v>987</v>
      </c>
      <c r="G226" s="276"/>
      <c r="H226" s="280">
        <v>13.901999999999999</v>
      </c>
      <c r="I226" s="281"/>
      <c r="J226" s="276"/>
      <c r="K226" s="276"/>
      <c r="L226" s="282"/>
      <c r="M226" s="283"/>
      <c r="N226" s="284"/>
      <c r="O226" s="284"/>
      <c r="P226" s="284"/>
      <c r="Q226" s="284"/>
      <c r="R226" s="284"/>
      <c r="S226" s="284"/>
      <c r="T226" s="28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86" t="s">
        <v>225</v>
      </c>
      <c r="AU226" s="286" t="s">
        <v>91</v>
      </c>
      <c r="AV226" s="13" t="s">
        <v>91</v>
      </c>
      <c r="AW226" s="13" t="s">
        <v>33</v>
      </c>
      <c r="AX226" s="13" t="s">
        <v>78</v>
      </c>
      <c r="AY226" s="286" t="s">
        <v>217</v>
      </c>
    </row>
    <row r="227" s="15" customFormat="1">
      <c r="A227" s="15"/>
      <c r="B227" s="298"/>
      <c r="C227" s="299"/>
      <c r="D227" s="277" t="s">
        <v>225</v>
      </c>
      <c r="E227" s="300" t="s">
        <v>154</v>
      </c>
      <c r="F227" s="301" t="s">
        <v>300</v>
      </c>
      <c r="G227" s="299"/>
      <c r="H227" s="302">
        <v>23.175000000000001</v>
      </c>
      <c r="I227" s="303"/>
      <c r="J227" s="299"/>
      <c r="K227" s="299"/>
      <c r="L227" s="304"/>
      <c r="M227" s="305"/>
      <c r="N227" s="306"/>
      <c r="O227" s="306"/>
      <c r="P227" s="306"/>
      <c r="Q227" s="306"/>
      <c r="R227" s="306"/>
      <c r="S227" s="306"/>
      <c r="T227" s="30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308" t="s">
        <v>225</v>
      </c>
      <c r="AU227" s="308" t="s">
        <v>91</v>
      </c>
      <c r="AV227" s="15" t="s">
        <v>234</v>
      </c>
      <c r="AW227" s="15" t="s">
        <v>33</v>
      </c>
      <c r="AX227" s="15" t="s">
        <v>78</v>
      </c>
      <c r="AY227" s="308" t="s">
        <v>217</v>
      </c>
    </row>
    <row r="228" s="13" customFormat="1">
      <c r="A228" s="13"/>
      <c r="B228" s="275"/>
      <c r="C228" s="276"/>
      <c r="D228" s="277" t="s">
        <v>225</v>
      </c>
      <c r="E228" s="278" t="s">
        <v>1</v>
      </c>
      <c r="F228" s="279" t="s">
        <v>329</v>
      </c>
      <c r="G228" s="276"/>
      <c r="H228" s="280">
        <v>1.159</v>
      </c>
      <c r="I228" s="281"/>
      <c r="J228" s="276"/>
      <c r="K228" s="276"/>
      <c r="L228" s="282"/>
      <c r="M228" s="283"/>
      <c r="N228" s="284"/>
      <c r="O228" s="284"/>
      <c r="P228" s="284"/>
      <c r="Q228" s="284"/>
      <c r="R228" s="284"/>
      <c r="S228" s="284"/>
      <c r="T228" s="28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86" t="s">
        <v>225</v>
      </c>
      <c r="AU228" s="286" t="s">
        <v>91</v>
      </c>
      <c r="AV228" s="13" t="s">
        <v>91</v>
      </c>
      <c r="AW228" s="13" t="s">
        <v>33</v>
      </c>
      <c r="AX228" s="13" t="s">
        <v>78</v>
      </c>
      <c r="AY228" s="286" t="s">
        <v>217</v>
      </c>
    </row>
    <row r="229" s="14" customFormat="1">
      <c r="A229" s="14"/>
      <c r="B229" s="287"/>
      <c r="C229" s="288"/>
      <c r="D229" s="277" t="s">
        <v>225</v>
      </c>
      <c r="E229" s="289" t="s">
        <v>122</v>
      </c>
      <c r="F229" s="290" t="s">
        <v>228</v>
      </c>
      <c r="G229" s="288"/>
      <c r="H229" s="291">
        <v>24.334</v>
      </c>
      <c r="I229" s="292"/>
      <c r="J229" s="288"/>
      <c r="K229" s="288"/>
      <c r="L229" s="293"/>
      <c r="M229" s="294"/>
      <c r="N229" s="295"/>
      <c r="O229" s="295"/>
      <c r="P229" s="295"/>
      <c r="Q229" s="295"/>
      <c r="R229" s="295"/>
      <c r="S229" s="295"/>
      <c r="T229" s="29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97" t="s">
        <v>225</v>
      </c>
      <c r="AU229" s="297" t="s">
        <v>91</v>
      </c>
      <c r="AV229" s="14" t="s">
        <v>140</v>
      </c>
      <c r="AW229" s="14" t="s">
        <v>33</v>
      </c>
      <c r="AX229" s="14" t="s">
        <v>85</v>
      </c>
      <c r="AY229" s="297" t="s">
        <v>217</v>
      </c>
    </row>
    <row r="230" s="2" customFormat="1" ht="37.8" customHeight="1">
      <c r="A230" s="40"/>
      <c r="B230" s="41"/>
      <c r="C230" s="262" t="s">
        <v>330</v>
      </c>
      <c r="D230" s="262" t="s">
        <v>220</v>
      </c>
      <c r="E230" s="263" t="s">
        <v>331</v>
      </c>
      <c r="F230" s="264" t="s">
        <v>332</v>
      </c>
      <c r="G230" s="265" t="s">
        <v>223</v>
      </c>
      <c r="H230" s="266">
        <v>42.481000000000002</v>
      </c>
      <c r="I230" s="267"/>
      <c r="J230" s="268">
        <f>ROUND(I230*H230,2)</f>
        <v>0</v>
      </c>
      <c r="K230" s="269"/>
      <c r="L230" s="43"/>
      <c r="M230" s="270" t="s">
        <v>1</v>
      </c>
      <c r="N230" s="271" t="s">
        <v>44</v>
      </c>
      <c r="O230" s="99"/>
      <c r="P230" s="272">
        <f>O230*H230</f>
        <v>0</v>
      </c>
      <c r="Q230" s="272">
        <v>0</v>
      </c>
      <c r="R230" s="272">
        <f>Q230*H230</f>
        <v>0</v>
      </c>
      <c r="S230" s="272">
        <v>0.068000000000000005</v>
      </c>
      <c r="T230" s="273">
        <f>S230*H230</f>
        <v>2.8887080000000003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74" t="s">
        <v>140</v>
      </c>
      <c r="AT230" s="274" t="s">
        <v>220</v>
      </c>
      <c r="AU230" s="274" t="s">
        <v>91</v>
      </c>
      <c r="AY230" s="17" t="s">
        <v>217</v>
      </c>
      <c r="BE230" s="159">
        <f>IF(N230="základná",J230,0)</f>
        <v>0</v>
      </c>
      <c r="BF230" s="159">
        <f>IF(N230="znížená",J230,0)</f>
        <v>0</v>
      </c>
      <c r="BG230" s="159">
        <f>IF(N230="zákl. prenesená",J230,0)</f>
        <v>0</v>
      </c>
      <c r="BH230" s="159">
        <f>IF(N230="zníž. prenesená",J230,0)</f>
        <v>0</v>
      </c>
      <c r="BI230" s="159">
        <f>IF(N230="nulová",J230,0)</f>
        <v>0</v>
      </c>
      <c r="BJ230" s="17" t="s">
        <v>91</v>
      </c>
      <c r="BK230" s="159">
        <f>ROUND(I230*H230,2)</f>
        <v>0</v>
      </c>
      <c r="BL230" s="17" t="s">
        <v>140</v>
      </c>
      <c r="BM230" s="274" t="s">
        <v>333</v>
      </c>
    </row>
    <row r="231" s="13" customFormat="1">
      <c r="A231" s="13"/>
      <c r="B231" s="275"/>
      <c r="C231" s="276"/>
      <c r="D231" s="277" t="s">
        <v>225</v>
      </c>
      <c r="E231" s="278" t="s">
        <v>1</v>
      </c>
      <c r="F231" s="279" t="s">
        <v>988</v>
      </c>
      <c r="G231" s="276"/>
      <c r="H231" s="280">
        <v>13.224</v>
      </c>
      <c r="I231" s="281"/>
      <c r="J231" s="276"/>
      <c r="K231" s="276"/>
      <c r="L231" s="282"/>
      <c r="M231" s="283"/>
      <c r="N231" s="284"/>
      <c r="O231" s="284"/>
      <c r="P231" s="284"/>
      <c r="Q231" s="284"/>
      <c r="R231" s="284"/>
      <c r="S231" s="284"/>
      <c r="T231" s="28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86" t="s">
        <v>225</v>
      </c>
      <c r="AU231" s="286" t="s">
        <v>91</v>
      </c>
      <c r="AV231" s="13" t="s">
        <v>91</v>
      </c>
      <c r="AW231" s="13" t="s">
        <v>33</v>
      </c>
      <c r="AX231" s="13" t="s">
        <v>78</v>
      </c>
      <c r="AY231" s="286" t="s">
        <v>217</v>
      </c>
    </row>
    <row r="232" s="13" customFormat="1">
      <c r="A232" s="13"/>
      <c r="B232" s="275"/>
      <c r="C232" s="276"/>
      <c r="D232" s="277" t="s">
        <v>225</v>
      </c>
      <c r="E232" s="278" t="s">
        <v>1</v>
      </c>
      <c r="F232" s="279" t="s">
        <v>989</v>
      </c>
      <c r="G232" s="276"/>
      <c r="H232" s="280">
        <v>27.234000000000002</v>
      </c>
      <c r="I232" s="281"/>
      <c r="J232" s="276"/>
      <c r="K232" s="276"/>
      <c r="L232" s="282"/>
      <c r="M232" s="283"/>
      <c r="N232" s="284"/>
      <c r="O232" s="284"/>
      <c r="P232" s="284"/>
      <c r="Q232" s="284"/>
      <c r="R232" s="284"/>
      <c r="S232" s="284"/>
      <c r="T232" s="28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6" t="s">
        <v>225</v>
      </c>
      <c r="AU232" s="286" t="s">
        <v>91</v>
      </c>
      <c r="AV232" s="13" t="s">
        <v>91</v>
      </c>
      <c r="AW232" s="13" t="s">
        <v>33</v>
      </c>
      <c r="AX232" s="13" t="s">
        <v>78</v>
      </c>
      <c r="AY232" s="286" t="s">
        <v>217</v>
      </c>
    </row>
    <row r="233" s="15" customFormat="1">
      <c r="A233" s="15"/>
      <c r="B233" s="298"/>
      <c r="C233" s="299"/>
      <c r="D233" s="277" t="s">
        <v>225</v>
      </c>
      <c r="E233" s="300" t="s">
        <v>117</v>
      </c>
      <c r="F233" s="301" t="s">
        <v>300</v>
      </c>
      <c r="G233" s="299"/>
      <c r="H233" s="302">
        <v>40.457999999999998</v>
      </c>
      <c r="I233" s="303"/>
      <c r="J233" s="299"/>
      <c r="K233" s="299"/>
      <c r="L233" s="304"/>
      <c r="M233" s="305"/>
      <c r="N233" s="306"/>
      <c r="O233" s="306"/>
      <c r="P233" s="306"/>
      <c r="Q233" s="306"/>
      <c r="R233" s="306"/>
      <c r="S233" s="306"/>
      <c r="T233" s="30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308" t="s">
        <v>225</v>
      </c>
      <c r="AU233" s="308" t="s">
        <v>91</v>
      </c>
      <c r="AV233" s="15" t="s">
        <v>234</v>
      </c>
      <c r="AW233" s="15" t="s">
        <v>33</v>
      </c>
      <c r="AX233" s="15" t="s">
        <v>78</v>
      </c>
      <c r="AY233" s="308" t="s">
        <v>217</v>
      </c>
    </row>
    <row r="234" s="13" customFormat="1">
      <c r="A234" s="13"/>
      <c r="B234" s="275"/>
      <c r="C234" s="276"/>
      <c r="D234" s="277" t="s">
        <v>225</v>
      </c>
      <c r="E234" s="278" t="s">
        <v>1</v>
      </c>
      <c r="F234" s="279" t="s">
        <v>336</v>
      </c>
      <c r="G234" s="276"/>
      <c r="H234" s="280">
        <v>2.0230000000000001</v>
      </c>
      <c r="I234" s="281"/>
      <c r="J234" s="276"/>
      <c r="K234" s="276"/>
      <c r="L234" s="282"/>
      <c r="M234" s="283"/>
      <c r="N234" s="284"/>
      <c r="O234" s="284"/>
      <c r="P234" s="284"/>
      <c r="Q234" s="284"/>
      <c r="R234" s="284"/>
      <c r="S234" s="284"/>
      <c r="T234" s="28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6" t="s">
        <v>225</v>
      </c>
      <c r="AU234" s="286" t="s">
        <v>91</v>
      </c>
      <c r="AV234" s="13" t="s">
        <v>91</v>
      </c>
      <c r="AW234" s="13" t="s">
        <v>33</v>
      </c>
      <c r="AX234" s="13" t="s">
        <v>78</v>
      </c>
      <c r="AY234" s="286" t="s">
        <v>217</v>
      </c>
    </row>
    <row r="235" s="14" customFormat="1">
      <c r="A235" s="14"/>
      <c r="B235" s="287"/>
      <c r="C235" s="288"/>
      <c r="D235" s="277" t="s">
        <v>225</v>
      </c>
      <c r="E235" s="289" t="s">
        <v>119</v>
      </c>
      <c r="F235" s="290" t="s">
        <v>228</v>
      </c>
      <c r="G235" s="288"/>
      <c r="H235" s="291">
        <v>42.481000000000002</v>
      </c>
      <c r="I235" s="292"/>
      <c r="J235" s="288"/>
      <c r="K235" s="288"/>
      <c r="L235" s="293"/>
      <c r="M235" s="294"/>
      <c r="N235" s="295"/>
      <c r="O235" s="295"/>
      <c r="P235" s="295"/>
      <c r="Q235" s="295"/>
      <c r="R235" s="295"/>
      <c r="S235" s="295"/>
      <c r="T235" s="29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97" t="s">
        <v>225</v>
      </c>
      <c r="AU235" s="297" t="s">
        <v>91</v>
      </c>
      <c r="AV235" s="14" t="s">
        <v>140</v>
      </c>
      <c r="AW235" s="14" t="s">
        <v>33</v>
      </c>
      <c r="AX235" s="14" t="s">
        <v>85</v>
      </c>
      <c r="AY235" s="297" t="s">
        <v>217</v>
      </c>
    </row>
    <row r="236" s="2" customFormat="1" ht="21.75" customHeight="1">
      <c r="A236" s="40"/>
      <c r="B236" s="41"/>
      <c r="C236" s="262" t="s">
        <v>7</v>
      </c>
      <c r="D236" s="262" t="s">
        <v>220</v>
      </c>
      <c r="E236" s="263" t="s">
        <v>337</v>
      </c>
      <c r="F236" s="264" t="s">
        <v>338</v>
      </c>
      <c r="G236" s="265" t="s">
        <v>339</v>
      </c>
      <c r="H236" s="266">
        <v>7.8879999999999999</v>
      </c>
      <c r="I236" s="267"/>
      <c r="J236" s="268">
        <f>ROUND(I236*H236,2)</f>
        <v>0</v>
      </c>
      <c r="K236" s="269"/>
      <c r="L236" s="43"/>
      <c r="M236" s="270" t="s">
        <v>1</v>
      </c>
      <c r="N236" s="271" t="s">
        <v>44</v>
      </c>
      <c r="O236" s="99"/>
      <c r="P236" s="272">
        <f>O236*H236</f>
        <v>0</v>
      </c>
      <c r="Q236" s="272">
        <v>0</v>
      </c>
      <c r="R236" s="272">
        <f>Q236*H236</f>
        <v>0</v>
      </c>
      <c r="S236" s="272">
        <v>0</v>
      </c>
      <c r="T236" s="273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74" t="s">
        <v>140</v>
      </c>
      <c r="AT236" s="274" t="s">
        <v>220</v>
      </c>
      <c r="AU236" s="274" t="s">
        <v>91</v>
      </c>
      <c r="AY236" s="17" t="s">
        <v>217</v>
      </c>
      <c r="BE236" s="159">
        <f>IF(N236="základná",J236,0)</f>
        <v>0</v>
      </c>
      <c r="BF236" s="159">
        <f>IF(N236="znížená",J236,0)</f>
        <v>0</v>
      </c>
      <c r="BG236" s="159">
        <f>IF(N236="zákl. prenesená",J236,0)</f>
        <v>0</v>
      </c>
      <c r="BH236" s="159">
        <f>IF(N236="zníž. prenesená",J236,0)</f>
        <v>0</v>
      </c>
      <c r="BI236" s="159">
        <f>IF(N236="nulová",J236,0)</f>
        <v>0</v>
      </c>
      <c r="BJ236" s="17" t="s">
        <v>91</v>
      </c>
      <c r="BK236" s="159">
        <f>ROUND(I236*H236,2)</f>
        <v>0</v>
      </c>
      <c r="BL236" s="17" t="s">
        <v>140</v>
      </c>
      <c r="BM236" s="274" t="s">
        <v>340</v>
      </c>
    </row>
    <row r="237" s="2" customFormat="1" ht="21.75" customHeight="1">
      <c r="A237" s="40"/>
      <c r="B237" s="41"/>
      <c r="C237" s="262" t="s">
        <v>341</v>
      </c>
      <c r="D237" s="262" t="s">
        <v>220</v>
      </c>
      <c r="E237" s="263" t="s">
        <v>342</v>
      </c>
      <c r="F237" s="264" t="s">
        <v>343</v>
      </c>
      <c r="G237" s="265" t="s">
        <v>339</v>
      </c>
      <c r="H237" s="266">
        <v>7.8879999999999999</v>
      </c>
      <c r="I237" s="267"/>
      <c r="J237" s="268">
        <f>ROUND(I237*H237,2)</f>
        <v>0</v>
      </c>
      <c r="K237" s="269"/>
      <c r="L237" s="43"/>
      <c r="M237" s="270" t="s">
        <v>1</v>
      </c>
      <c r="N237" s="271" t="s">
        <v>44</v>
      </c>
      <c r="O237" s="99"/>
      <c r="P237" s="272">
        <f>O237*H237</f>
        <v>0</v>
      </c>
      <c r="Q237" s="272">
        <v>0</v>
      </c>
      <c r="R237" s="272">
        <f>Q237*H237</f>
        <v>0</v>
      </c>
      <c r="S237" s="272">
        <v>0</v>
      </c>
      <c r="T237" s="27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4" t="s">
        <v>140</v>
      </c>
      <c r="AT237" s="274" t="s">
        <v>220</v>
      </c>
      <c r="AU237" s="274" t="s">
        <v>91</v>
      </c>
      <c r="AY237" s="17" t="s">
        <v>217</v>
      </c>
      <c r="BE237" s="159">
        <f>IF(N237="základná",J237,0)</f>
        <v>0</v>
      </c>
      <c r="BF237" s="159">
        <f>IF(N237="znížená",J237,0)</f>
        <v>0</v>
      </c>
      <c r="BG237" s="159">
        <f>IF(N237="zákl. prenesená",J237,0)</f>
        <v>0</v>
      </c>
      <c r="BH237" s="159">
        <f>IF(N237="zníž. prenesená",J237,0)</f>
        <v>0</v>
      </c>
      <c r="BI237" s="159">
        <f>IF(N237="nulová",J237,0)</f>
        <v>0</v>
      </c>
      <c r="BJ237" s="17" t="s">
        <v>91</v>
      </c>
      <c r="BK237" s="159">
        <f>ROUND(I237*H237,2)</f>
        <v>0</v>
      </c>
      <c r="BL237" s="17" t="s">
        <v>140</v>
      </c>
      <c r="BM237" s="274" t="s">
        <v>344</v>
      </c>
    </row>
    <row r="238" s="2" customFormat="1" ht="24.15" customHeight="1">
      <c r="A238" s="40"/>
      <c r="B238" s="41"/>
      <c r="C238" s="262" t="s">
        <v>345</v>
      </c>
      <c r="D238" s="262" t="s">
        <v>220</v>
      </c>
      <c r="E238" s="263" t="s">
        <v>346</v>
      </c>
      <c r="F238" s="264" t="s">
        <v>347</v>
      </c>
      <c r="G238" s="265" t="s">
        <v>339</v>
      </c>
      <c r="H238" s="266">
        <v>149.87200000000001</v>
      </c>
      <c r="I238" s="267"/>
      <c r="J238" s="268">
        <f>ROUND(I238*H238,2)</f>
        <v>0</v>
      </c>
      <c r="K238" s="269"/>
      <c r="L238" s="43"/>
      <c r="M238" s="270" t="s">
        <v>1</v>
      </c>
      <c r="N238" s="271" t="s">
        <v>44</v>
      </c>
      <c r="O238" s="99"/>
      <c r="P238" s="272">
        <f>O238*H238</f>
        <v>0</v>
      </c>
      <c r="Q238" s="272">
        <v>0</v>
      </c>
      <c r="R238" s="272">
        <f>Q238*H238</f>
        <v>0</v>
      </c>
      <c r="S238" s="272">
        <v>0</v>
      </c>
      <c r="T238" s="273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74" t="s">
        <v>140</v>
      </c>
      <c r="AT238" s="274" t="s">
        <v>220</v>
      </c>
      <c r="AU238" s="274" t="s">
        <v>91</v>
      </c>
      <c r="AY238" s="17" t="s">
        <v>217</v>
      </c>
      <c r="BE238" s="159">
        <f>IF(N238="základná",J238,0)</f>
        <v>0</v>
      </c>
      <c r="BF238" s="159">
        <f>IF(N238="znížená",J238,0)</f>
        <v>0</v>
      </c>
      <c r="BG238" s="159">
        <f>IF(N238="zákl. prenesená",J238,0)</f>
        <v>0</v>
      </c>
      <c r="BH238" s="159">
        <f>IF(N238="zníž. prenesená",J238,0)</f>
        <v>0</v>
      </c>
      <c r="BI238" s="159">
        <f>IF(N238="nulová",J238,0)</f>
        <v>0</v>
      </c>
      <c r="BJ238" s="17" t="s">
        <v>91</v>
      </c>
      <c r="BK238" s="159">
        <f>ROUND(I238*H238,2)</f>
        <v>0</v>
      </c>
      <c r="BL238" s="17" t="s">
        <v>140</v>
      </c>
      <c r="BM238" s="274" t="s">
        <v>348</v>
      </c>
    </row>
    <row r="239" s="13" customFormat="1">
      <c r="A239" s="13"/>
      <c r="B239" s="275"/>
      <c r="C239" s="276"/>
      <c r="D239" s="277" t="s">
        <v>225</v>
      </c>
      <c r="E239" s="276"/>
      <c r="F239" s="279" t="s">
        <v>990</v>
      </c>
      <c r="G239" s="276"/>
      <c r="H239" s="280">
        <v>149.87200000000001</v>
      </c>
      <c r="I239" s="281"/>
      <c r="J239" s="276"/>
      <c r="K239" s="276"/>
      <c r="L239" s="282"/>
      <c r="M239" s="283"/>
      <c r="N239" s="284"/>
      <c r="O239" s="284"/>
      <c r="P239" s="284"/>
      <c r="Q239" s="284"/>
      <c r="R239" s="284"/>
      <c r="S239" s="284"/>
      <c r="T239" s="28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86" t="s">
        <v>225</v>
      </c>
      <c r="AU239" s="286" t="s">
        <v>91</v>
      </c>
      <c r="AV239" s="13" t="s">
        <v>91</v>
      </c>
      <c r="AW239" s="13" t="s">
        <v>4</v>
      </c>
      <c r="AX239" s="13" t="s">
        <v>85</v>
      </c>
      <c r="AY239" s="286" t="s">
        <v>217</v>
      </c>
    </row>
    <row r="240" s="2" customFormat="1" ht="24.15" customHeight="1">
      <c r="A240" s="40"/>
      <c r="B240" s="41"/>
      <c r="C240" s="262" t="s">
        <v>350</v>
      </c>
      <c r="D240" s="262" t="s">
        <v>220</v>
      </c>
      <c r="E240" s="263" t="s">
        <v>351</v>
      </c>
      <c r="F240" s="264" t="s">
        <v>352</v>
      </c>
      <c r="G240" s="265" t="s">
        <v>339</v>
      </c>
      <c r="H240" s="266">
        <v>7.8879999999999999</v>
      </c>
      <c r="I240" s="267"/>
      <c r="J240" s="268">
        <f>ROUND(I240*H240,2)</f>
        <v>0</v>
      </c>
      <c r="K240" s="269"/>
      <c r="L240" s="43"/>
      <c r="M240" s="270" t="s">
        <v>1</v>
      </c>
      <c r="N240" s="271" t="s">
        <v>44</v>
      </c>
      <c r="O240" s="99"/>
      <c r="P240" s="272">
        <f>O240*H240</f>
        <v>0</v>
      </c>
      <c r="Q240" s="272">
        <v>0</v>
      </c>
      <c r="R240" s="272">
        <f>Q240*H240</f>
        <v>0</v>
      </c>
      <c r="S240" s="272">
        <v>0</v>
      </c>
      <c r="T240" s="273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74" t="s">
        <v>140</v>
      </c>
      <c r="AT240" s="274" t="s">
        <v>220</v>
      </c>
      <c r="AU240" s="274" t="s">
        <v>91</v>
      </c>
      <c r="AY240" s="17" t="s">
        <v>217</v>
      </c>
      <c r="BE240" s="159">
        <f>IF(N240="základná",J240,0)</f>
        <v>0</v>
      </c>
      <c r="BF240" s="159">
        <f>IF(N240="znížená",J240,0)</f>
        <v>0</v>
      </c>
      <c r="BG240" s="159">
        <f>IF(N240="zákl. prenesená",J240,0)</f>
        <v>0</v>
      </c>
      <c r="BH240" s="159">
        <f>IF(N240="zníž. prenesená",J240,0)</f>
        <v>0</v>
      </c>
      <c r="BI240" s="159">
        <f>IF(N240="nulová",J240,0)</f>
        <v>0</v>
      </c>
      <c r="BJ240" s="17" t="s">
        <v>91</v>
      </c>
      <c r="BK240" s="159">
        <f>ROUND(I240*H240,2)</f>
        <v>0</v>
      </c>
      <c r="BL240" s="17" t="s">
        <v>140</v>
      </c>
      <c r="BM240" s="274" t="s">
        <v>353</v>
      </c>
    </row>
    <row r="241" s="2" customFormat="1" ht="24.15" customHeight="1">
      <c r="A241" s="40"/>
      <c r="B241" s="41"/>
      <c r="C241" s="262" t="s">
        <v>354</v>
      </c>
      <c r="D241" s="262" t="s">
        <v>220</v>
      </c>
      <c r="E241" s="263" t="s">
        <v>355</v>
      </c>
      <c r="F241" s="264" t="s">
        <v>356</v>
      </c>
      <c r="G241" s="265" t="s">
        <v>339</v>
      </c>
      <c r="H241" s="266">
        <v>31.552</v>
      </c>
      <c r="I241" s="267"/>
      <c r="J241" s="268">
        <f>ROUND(I241*H241,2)</f>
        <v>0</v>
      </c>
      <c r="K241" s="269"/>
      <c r="L241" s="43"/>
      <c r="M241" s="270" t="s">
        <v>1</v>
      </c>
      <c r="N241" s="271" t="s">
        <v>44</v>
      </c>
      <c r="O241" s="99"/>
      <c r="P241" s="272">
        <f>O241*H241</f>
        <v>0</v>
      </c>
      <c r="Q241" s="272">
        <v>0</v>
      </c>
      <c r="R241" s="272">
        <f>Q241*H241</f>
        <v>0</v>
      </c>
      <c r="S241" s="272">
        <v>0</v>
      </c>
      <c r="T241" s="273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4" t="s">
        <v>140</v>
      </c>
      <c r="AT241" s="274" t="s">
        <v>220</v>
      </c>
      <c r="AU241" s="274" t="s">
        <v>91</v>
      </c>
      <c r="AY241" s="17" t="s">
        <v>217</v>
      </c>
      <c r="BE241" s="159">
        <f>IF(N241="základná",J241,0)</f>
        <v>0</v>
      </c>
      <c r="BF241" s="159">
        <f>IF(N241="znížená",J241,0)</f>
        <v>0</v>
      </c>
      <c r="BG241" s="159">
        <f>IF(N241="zákl. prenesená",J241,0)</f>
        <v>0</v>
      </c>
      <c r="BH241" s="159">
        <f>IF(N241="zníž. prenesená",J241,0)</f>
        <v>0</v>
      </c>
      <c r="BI241" s="159">
        <f>IF(N241="nulová",J241,0)</f>
        <v>0</v>
      </c>
      <c r="BJ241" s="17" t="s">
        <v>91</v>
      </c>
      <c r="BK241" s="159">
        <f>ROUND(I241*H241,2)</f>
        <v>0</v>
      </c>
      <c r="BL241" s="17" t="s">
        <v>140</v>
      </c>
      <c r="BM241" s="274" t="s">
        <v>357</v>
      </c>
    </row>
    <row r="242" s="13" customFormat="1">
      <c r="A242" s="13"/>
      <c r="B242" s="275"/>
      <c r="C242" s="276"/>
      <c r="D242" s="277" t="s">
        <v>225</v>
      </c>
      <c r="E242" s="276"/>
      <c r="F242" s="279" t="s">
        <v>991</v>
      </c>
      <c r="G242" s="276"/>
      <c r="H242" s="280">
        <v>31.552</v>
      </c>
      <c r="I242" s="281"/>
      <c r="J242" s="276"/>
      <c r="K242" s="276"/>
      <c r="L242" s="282"/>
      <c r="M242" s="283"/>
      <c r="N242" s="284"/>
      <c r="O242" s="284"/>
      <c r="P242" s="284"/>
      <c r="Q242" s="284"/>
      <c r="R242" s="284"/>
      <c r="S242" s="284"/>
      <c r="T242" s="28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6" t="s">
        <v>225</v>
      </c>
      <c r="AU242" s="286" t="s">
        <v>91</v>
      </c>
      <c r="AV242" s="13" t="s">
        <v>91</v>
      </c>
      <c r="AW242" s="13" t="s">
        <v>4</v>
      </c>
      <c r="AX242" s="13" t="s">
        <v>85</v>
      </c>
      <c r="AY242" s="286" t="s">
        <v>217</v>
      </c>
    </row>
    <row r="243" s="2" customFormat="1" ht="24.15" customHeight="1">
      <c r="A243" s="40"/>
      <c r="B243" s="41"/>
      <c r="C243" s="262" t="s">
        <v>359</v>
      </c>
      <c r="D243" s="262" t="s">
        <v>220</v>
      </c>
      <c r="E243" s="263" t="s">
        <v>360</v>
      </c>
      <c r="F243" s="264" t="s">
        <v>361</v>
      </c>
      <c r="G243" s="265" t="s">
        <v>339</v>
      </c>
      <c r="H243" s="266">
        <v>7.8879999999999999</v>
      </c>
      <c r="I243" s="267"/>
      <c r="J243" s="268">
        <f>ROUND(I243*H243,2)</f>
        <v>0</v>
      </c>
      <c r="K243" s="269"/>
      <c r="L243" s="43"/>
      <c r="M243" s="270" t="s">
        <v>1</v>
      </c>
      <c r="N243" s="271" t="s">
        <v>44</v>
      </c>
      <c r="O243" s="99"/>
      <c r="P243" s="272">
        <f>O243*H243</f>
        <v>0</v>
      </c>
      <c r="Q243" s="272">
        <v>0</v>
      </c>
      <c r="R243" s="272">
        <f>Q243*H243</f>
        <v>0</v>
      </c>
      <c r="S243" s="272">
        <v>0</v>
      </c>
      <c r="T243" s="273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74" t="s">
        <v>140</v>
      </c>
      <c r="AT243" s="274" t="s">
        <v>220</v>
      </c>
      <c r="AU243" s="274" t="s">
        <v>91</v>
      </c>
      <c r="AY243" s="17" t="s">
        <v>217</v>
      </c>
      <c r="BE243" s="159">
        <f>IF(N243="základná",J243,0)</f>
        <v>0</v>
      </c>
      <c r="BF243" s="159">
        <f>IF(N243="znížená",J243,0)</f>
        <v>0</v>
      </c>
      <c r="BG243" s="159">
        <f>IF(N243="zákl. prenesená",J243,0)</f>
        <v>0</v>
      </c>
      <c r="BH243" s="159">
        <f>IF(N243="zníž. prenesená",J243,0)</f>
        <v>0</v>
      </c>
      <c r="BI243" s="159">
        <f>IF(N243="nulová",J243,0)</f>
        <v>0</v>
      </c>
      <c r="BJ243" s="17" t="s">
        <v>91</v>
      </c>
      <c r="BK243" s="159">
        <f>ROUND(I243*H243,2)</f>
        <v>0</v>
      </c>
      <c r="BL243" s="17" t="s">
        <v>140</v>
      </c>
      <c r="BM243" s="274" t="s">
        <v>362</v>
      </c>
    </row>
    <row r="244" s="2" customFormat="1" ht="24.15" customHeight="1">
      <c r="A244" s="40"/>
      <c r="B244" s="41"/>
      <c r="C244" s="262" t="s">
        <v>363</v>
      </c>
      <c r="D244" s="262" t="s">
        <v>220</v>
      </c>
      <c r="E244" s="263" t="s">
        <v>364</v>
      </c>
      <c r="F244" s="264" t="s">
        <v>365</v>
      </c>
      <c r="G244" s="265" t="s">
        <v>339</v>
      </c>
      <c r="H244" s="266">
        <v>7.8879999999999999</v>
      </c>
      <c r="I244" s="267"/>
      <c r="J244" s="268">
        <f>ROUND(I244*H244,2)</f>
        <v>0</v>
      </c>
      <c r="K244" s="269"/>
      <c r="L244" s="43"/>
      <c r="M244" s="270" t="s">
        <v>1</v>
      </c>
      <c r="N244" s="271" t="s">
        <v>44</v>
      </c>
      <c r="O244" s="99"/>
      <c r="P244" s="272">
        <f>O244*H244</f>
        <v>0</v>
      </c>
      <c r="Q244" s="272">
        <v>0</v>
      </c>
      <c r="R244" s="272">
        <f>Q244*H244</f>
        <v>0</v>
      </c>
      <c r="S244" s="272">
        <v>0</v>
      </c>
      <c r="T244" s="273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74" t="s">
        <v>140</v>
      </c>
      <c r="AT244" s="274" t="s">
        <v>220</v>
      </c>
      <c r="AU244" s="274" t="s">
        <v>91</v>
      </c>
      <c r="AY244" s="17" t="s">
        <v>217</v>
      </c>
      <c r="BE244" s="159">
        <f>IF(N244="základná",J244,0)</f>
        <v>0</v>
      </c>
      <c r="BF244" s="159">
        <f>IF(N244="znížená",J244,0)</f>
        <v>0</v>
      </c>
      <c r="BG244" s="159">
        <f>IF(N244="zákl. prenesená",J244,0)</f>
        <v>0</v>
      </c>
      <c r="BH244" s="159">
        <f>IF(N244="zníž. prenesená",J244,0)</f>
        <v>0</v>
      </c>
      <c r="BI244" s="159">
        <f>IF(N244="nulová",J244,0)</f>
        <v>0</v>
      </c>
      <c r="BJ244" s="17" t="s">
        <v>91</v>
      </c>
      <c r="BK244" s="159">
        <f>ROUND(I244*H244,2)</f>
        <v>0</v>
      </c>
      <c r="BL244" s="17" t="s">
        <v>140</v>
      </c>
      <c r="BM244" s="274" t="s">
        <v>366</v>
      </c>
    </row>
    <row r="245" s="2" customFormat="1" ht="24.15" customHeight="1">
      <c r="A245" s="40"/>
      <c r="B245" s="41"/>
      <c r="C245" s="262" t="s">
        <v>367</v>
      </c>
      <c r="D245" s="262" t="s">
        <v>220</v>
      </c>
      <c r="E245" s="263" t="s">
        <v>368</v>
      </c>
      <c r="F245" s="264" t="s">
        <v>369</v>
      </c>
      <c r="G245" s="265" t="s">
        <v>339</v>
      </c>
      <c r="H245" s="266">
        <v>7.8879999999999999</v>
      </c>
      <c r="I245" s="267"/>
      <c r="J245" s="268">
        <f>ROUND(I245*H245,2)</f>
        <v>0</v>
      </c>
      <c r="K245" s="269"/>
      <c r="L245" s="43"/>
      <c r="M245" s="270" t="s">
        <v>1</v>
      </c>
      <c r="N245" s="271" t="s">
        <v>44</v>
      </c>
      <c r="O245" s="99"/>
      <c r="P245" s="272">
        <f>O245*H245</f>
        <v>0</v>
      </c>
      <c r="Q245" s="272">
        <v>0</v>
      </c>
      <c r="R245" s="272">
        <f>Q245*H245</f>
        <v>0</v>
      </c>
      <c r="S245" s="272">
        <v>0</v>
      </c>
      <c r="T245" s="273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74" t="s">
        <v>140</v>
      </c>
      <c r="AT245" s="274" t="s">
        <v>220</v>
      </c>
      <c r="AU245" s="274" t="s">
        <v>91</v>
      </c>
      <c r="AY245" s="17" t="s">
        <v>217</v>
      </c>
      <c r="BE245" s="159">
        <f>IF(N245="základná",J245,0)</f>
        <v>0</v>
      </c>
      <c r="BF245" s="159">
        <f>IF(N245="znížená",J245,0)</f>
        <v>0</v>
      </c>
      <c r="BG245" s="159">
        <f>IF(N245="zákl. prenesená",J245,0)</f>
        <v>0</v>
      </c>
      <c r="BH245" s="159">
        <f>IF(N245="zníž. prenesená",J245,0)</f>
        <v>0</v>
      </c>
      <c r="BI245" s="159">
        <f>IF(N245="nulová",J245,0)</f>
        <v>0</v>
      </c>
      <c r="BJ245" s="17" t="s">
        <v>91</v>
      </c>
      <c r="BK245" s="159">
        <f>ROUND(I245*H245,2)</f>
        <v>0</v>
      </c>
      <c r="BL245" s="17" t="s">
        <v>140</v>
      </c>
      <c r="BM245" s="274" t="s">
        <v>370</v>
      </c>
    </row>
    <row r="246" s="12" customFormat="1" ht="22.8" customHeight="1">
      <c r="A246" s="12"/>
      <c r="B246" s="247"/>
      <c r="C246" s="248"/>
      <c r="D246" s="249" t="s">
        <v>77</v>
      </c>
      <c r="E246" s="260" t="s">
        <v>371</v>
      </c>
      <c r="F246" s="260" t="s">
        <v>372</v>
      </c>
      <c r="G246" s="248"/>
      <c r="H246" s="248"/>
      <c r="I246" s="251"/>
      <c r="J246" s="261">
        <f>BK246</f>
        <v>0</v>
      </c>
      <c r="K246" s="248"/>
      <c r="L246" s="252"/>
      <c r="M246" s="253"/>
      <c r="N246" s="254"/>
      <c r="O246" s="254"/>
      <c r="P246" s="255">
        <f>P247</f>
        <v>0</v>
      </c>
      <c r="Q246" s="254"/>
      <c r="R246" s="255">
        <f>R247</f>
        <v>0</v>
      </c>
      <c r="S246" s="254"/>
      <c r="T246" s="256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57" t="s">
        <v>85</v>
      </c>
      <c r="AT246" s="258" t="s">
        <v>77</v>
      </c>
      <c r="AU246" s="258" t="s">
        <v>85</v>
      </c>
      <c r="AY246" s="257" t="s">
        <v>217</v>
      </c>
      <c r="BK246" s="259">
        <f>BK247</f>
        <v>0</v>
      </c>
    </row>
    <row r="247" s="2" customFormat="1" ht="24.15" customHeight="1">
      <c r="A247" s="40"/>
      <c r="B247" s="41"/>
      <c r="C247" s="262" t="s">
        <v>373</v>
      </c>
      <c r="D247" s="262" t="s">
        <v>220</v>
      </c>
      <c r="E247" s="263" t="s">
        <v>374</v>
      </c>
      <c r="F247" s="264" t="s">
        <v>375</v>
      </c>
      <c r="G247" s="265" t="s">
        <v>339</v>
      </c>
      <c r="H247" s="266">
        <v>3.5129999999999999</v>
      </c>
      <c r="I247" s="267"/>
      <c r="J247" s="268">
        <f>ROUND(I247*H247,2)</f>
        <v>0</v>
      </c>
      <c r="K247" s="269"/>
      <c r="L247" s="43"/>
      <c r="M247" s="270" t="s">
        <v>1</v>
      </c>
      <c r="N247" s="271" t="s">
        <v>44</v>
      </c>
      <c r="O247" s="99"/>
      <c r="P247" s="272">
        <f>O247*H247</f>
        <v>0</v>
      </c>
      <c r="Q247" s="272">
        <v>0</v>
      </c>
      <c r="R247" s="272">
        <f>Q247*H247</f>
        <v>0</v>
      </c>
      <c r="S247" s="272">
        <v>0</v>
      </c>
      <c r="T247" s="273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74" t="s">
        <v>140</v>
      </c>
      <c r="AT247" s="274" t="s">
        <v>220</v>
      </c>
      <c r="AU247" s="274" t="s">
        <v>91</v>
      </c>
      <c r="AY247" s="17" t="s">
        <v>217</v>
      </c>
      <c r="BE247" s="159">
        <f>IF(N247="základná",J247,0)</f>
        <v>0</v>
      </c>
      <c r="BF247" s="159">
        <f>IF(N247="znížená",J247,0)</f>
        <v>0</v>
      </c>
      <c r="BG247" s="159">
        <f>IF(N247="zákl. prenesená",J247,0)</f>
        <v>0</v>
      </c>
      <c r="BH247" s="159">
        <f>IF(N247="zníž. prenesená",J247,0)</f>
        <v>0</v>
      </c>
      <c r="BI247" s="159">
        <f>IF(N247="nulová",J247,0)</f>
        <v>0</v>
      </c>
      <c r="BJ247" s="17" t="s">
        <v>91</v>
      </c>
      <c r="BK247" s="159">
        <f>ROUND(I247*H247,2)</f>
        <v>0</v>
      </c>
      <c r="BL247" s="17" t="s">
        <v>140</v>
      </c>
      <c r="BM247" s="274" t="s">
        <v>376</v>
      </c>
    </row>
    <row r="248" s="12" customFormat="1" ht="25.92" customHeight="1">
      <c r="A248" s="12"/>
      <c r="B248" s="247"/>
      <c r="C248" s="248"/>
      <c r="D248" s="249" t="s">
        <v>77</v>
      </c>
      <c r="E248" s="250" t="s">
        <v>377</v>
      </c>
      <c r="F248" s="250" t="s">
        <v>378</v>
      </c>
      <c r="G248" s="248"/>
      <c r="H248" s="248"/>
      <c r="I248" s="251"/>
      <c r="J248" s="226">
        <f>BK248</f>
        <v>0</v>
      </c>
      <c r="K248" s="248"/>
      <c r="L248" s="252"/>
      <c r="M248" s="253"/>
      <c r="N248" s="254"/>
      <c r="O248" s="254"/>
      <c r="P248" s="255">
        <f>P249+P262+P281+P291+P359+P364+P374+P379+P391+P398+P419+P433+P443+P450+P457</f>
        <v>0</v>
      </c>
      <c r="Q248" s="254"/>
      <c r="R248" s="255">
        <f>R249+R262+R281+R291+R359+R364+R374+R379+R391+R398+R419+R433+R443+R450+R457</f>
        <v>2.4675867984000006</v>
      </c>
      <c r="S248" s="254"/>
      <c r="T248" s="256">
        <f>T249+T262+T281+T291+T359+T364+T374+T379+T391+T398+T419+T433+T443+T450+T457</f>
        <v>0.47575149999999999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57" t="s">
        <v>91</v>
      </c>
      <c r="AT248" s="258" t="s">
        <v>77</v>
      </c>
      <c r="AU248" s="258" t="s">
        <v>78</v>
      </c>
      <c r="AY248" s="257" t="s">
        <v>217</v>
      </c>
      <c r="BK248" s="259">
        <f>BK249+BK262+BK281+BK291+BK359+BK364+BK374+BK379+BK391+BK398+BK419+BK433+BK443+BK450+BK457</f>
        <v>0</v>
      </c>
    </row>
    <row r="249" s="12" customFormat="1" ht="22.8" customHeight="1">
      <c r="A249" s="12"/>
      <c r="B249" s="247"/>
      <c r="C249" s="248"/>
      <c r="D249" s="249" t="s">
        <v>77</v>
      </c>
      <c r="E249" s="260" t="s">
        <v>379</v>
      </c>
      <c r="F249" s="260" t="s">
        <v>380</v>
      </c>
      <c r="G249" s="248"/>
      <c r="H249" s="248"/>
      <c r="I249" s="251"/>
      <c r="J249" s="261">
        <f>BK249</f>
        <v>0</v>
      </c>
      <c r="K249" s="248"/>
      <c r="L249" s="252"/>
      <c r="M249" s="253"/>
      <c r="N249" s="254"/>
      <c r="O249" s="254"/>
      <c r="P249" s="255">
        <f>SUM(P250:P261)</f>
        <v>0</v>
      </c>
      <c r="Q249" s="254"/>
      <c r="R249" s="255">
        <f>SUM(R250:R261)</f>
        <v>0.06712085000000001</v>
      </c>
      <c r="S249" s="254"/>
      <c r="T249" s="256">
        <f>SUM(T250:T261)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57" t="s">
        <v>91</v>
      </c>
      <c r="AT249" s="258" t="s">
        <v>77</v>
      </c>
      <c r="AU249" s="258" t="s">
        <v>85</v>
      </c>
      <c r="AY249" s="257" t="s">
        <v>217</v>
      </c>
      <c r="BK249" s="259">
        <f>SUM(BK250:BK261)</f>
        <v>0</v>
      </c>
    </row>
    <row r="250" s="2" customFormat="1" ht="33" customHeight="1">
      <c r="A250" s="40"/>
      <c r="B250" s="41"/>
      <c r="C250" s="262" t="s">
        <v>381</v>
      </c>
      <c r="D250" s="262" t="s">
        <v>220</v>
      </c>
      <c r="E250" s="263" t="s">
        <v>382</v>
      </c>
      <c r="F250" s="264" t="s">
        <v>383</v>
      </c>
      <c r="G250" s="265" t="s">
        <v>223</v>
      </c>
      <c r="H250" s="266">
        <v>15.952</v>
      </c>
      <c r="I250" s="267"/>
      <c r="J250" s="268">
        <f>ROUND(I250*H250,2)</f>
        <v>0</v>
      </c>
      <c r="K250" s="269"/>
      <c r="L250" s="43"/>
      <c r="M250" s="270" t="s">
        <v>1</v>
      </c>
      <c r="N250" s="271" t="s">
        <v>44</v>
      </c>
      <c r="O250" s="99"/>
      <c r="P250" s="272">
        <f>O250*H250</f>
        <v>0</v>
      </c>
      <c r="Q250" s="272">
        <v>0</v>
      </c>
      <c r="R250" s="272">
        <f>Q250*H250</f>
        <v>0</v>
      </c>
      <c r="S250" s="272">
        <v>0</v>
      </c>
      <c r="T250" s="273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74" t="s">
        <v>257</v>
      </c>
      <c r="AT250" s="274" t="s">
        <v>220</v>
      </c>
      <c r="AU250" s="274" t="s">
        <v>91</v>
      </c>
      <c r="AY250" s="17" t="s">
        <v>217</v>
      </c>
      <c r="BE250" s="159">
        <f>IF(N250="základná",J250,0)</f>
        <v>0</v>
      </c>
      <c r="BF250" s="159">
        <f>IF(N250="znížená",J250,0)</f>
        <v>0</v>
      </c>
      <c r="BG250" s="159">
        <f>IF(N250="zákl. prenesená",J250,0)</f>
        <v>0</v>
      </c>
      <c r="BH250" s="159">
        <f>IF(N250="zníž. prenesená",J250,0)</f>
        <v>0</v>
      </c>
      <c r="BI250" s="159">
        <f>IF(N250="nulová",J250,0)</f>
        <v>0</v>
      </c>
      <c r="BJ250" s="17" t="s">
        <v>91</v>
      </c>
      <c r="BK250" s="159">
        <f>ROUND(I250*H250,2)</f>
        <v>0</v>
      </c>
      <c r="BL250" s="17" t="s">
        <v>257</v>
      </c>
      <c r="BM250" s="274" t="s">
        <v>384</v>
      </c>
    </row>
    <row r="251" s="13" customFormat="1">
      <c r="A251" s="13"/>
      <c r="B251" s="275"/>
      <c r="C251" s="276"/>
      <c r="D251" s="277" t="s">
        <v>225</v>
      </c>
      <c r="E251" s="278" t="s">
        <v>1</v>
      </c>
      <c r="F251" s="279" t="s">
        <v>113</v>
      </c>
      <c r="G251" s="276"/>
      <c r="H251" s="280">
        <v>15.952</v>
      </c>
      <c r="I251" s="281"/>
      <c r="J251" s="276"/>
      <c r="K251" s="276"/>
      <c r="L251" s="282"/>
      <c r="M251" s="283"/>
      <c r="N251" s="284"/>
      <c r="O251" s="284"/>
      <c r="P251" s="284"/>
      <c r="Q251" s="284"/>
      <c r="R251" s="284"/>
      <c r="S251" s="284"/>
      <c r="T251" s="28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86" t="s">
        <v>225</v>
      </c>
      <c r="AU251" s="286" t="s">
        <v>91</v>
      </c>
      <c r="AV251" s="13" t="s">
        <v>91</v>
      </c>
      <c r="AW251" s="13" t="s">
        <v>33</v>
      </c>
      <c r="AX251" s="13" t="s">
        <v>78</v>
      </c>
      <c r="AY251" s="286" t="s">
        <v>217</v>
      </c>
    </row>
    <row r="252" s="14" customFormat="1">
      <c r="A252" s="14"/>
      <c r="B252" s="287"/>
      <c r="C252" s="288"/>
      <c r="D252" s="277" t="s">
        <v>225</v>
      </c>
      <c r="E252" s="289" t="s">
        <v>1</v>
      </c>
      <c r="F252" s="290" t="s">
        <v>228</v>
      </c>
      <c r="G252" s="288"/>
      <c r="H252" s="291">
        <v>15.952</v>
      </c>
      <c r="I252" s="292"/>
      <c r="J252" s="288"/>
      <c r="K252" s="288"/>
      <c r="L252" s="293"/>
      <c r="M252" s="294"/>
      <c r="N252" s="295"/>
      <c r="O252" s="295"/>
      <c r="P252" s="295"/>
      <c r="Q252" s="295"/>
      <c r="R252" s="295"/>
      <c r="S252" s="295"/>
      <c r="T252" s="29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97" t="s">
        <v>225</v>
      </c>
      <c r="AU252" s="297" t="s">
        <v>91</v>
      </c>
      <c r="AV252" s="14" t="s">
        <v>140</v>
      </c>
      <c r="AW252" s="14" t="s">
        <v>33</v>
      </c>
      <c r="AX252" s="14" t="s">
        <v>85</v>
      </c>
      <c r="AY252" s="297" t="s">
        <v>217</v>
      </c>
    </row>
    <row r="253" s="2" customFormat="1" ht="24.15" customHeight="1">
      <c r="A253" s="40"/>
      <c r="B253" s="41"/>
      <c r="C253" s="309" t="s">
        <v>385</v>
      </c>
      <c r="D253" s="309" t="s">
        <v>386</v>
      </c>
      <c r="E253" s="310" t="s">
        <v>387</v>
      </c>
      <c r="F253" s="311" t="s">
        <v>388</v>
      </c>
      <c r="G253" s="312" t="s">
        <v>389</v>
      </c>
      <c r="H253" s="313">
        <v>17.547000000000001</v>
      </c>
      <c r="I253" s="314"/>
      <c r="J253" s="315">
        <f>ROUND(I253*H253,2)</f>
        <v>0</v>
      </c>
      <c r="K253" s="316"/>
      <c r="L253" s="317"/>
      <c r="M253" s="318" t="s">
        <v>1</v>
      </c>
      <c r="N253" s="319" t="s">
        <v>44</v>
      </c>
      <c r="O253" s="99"/>
      <c r="P253" s="272">
        <f>O253*H253</f>
        <v>0</v>
      </c>
      <c r="Q253" s="272">
        <v>0.001</v>
      </c>
      <c r="R253" s="272">
        <f>Q253*H253</f>
        <v>0.017547</v>
      </c>
      <c r="S253" s="272">
        <v>0</v>
      </c>
      <c r="T253" s="273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74" t="s">
        <v>381</v>
      </c>
      <c r="AT253" s="274" t="s">
        <v>386</v>
      </c>
      <c r="AU253" s="274" t="s">
        <v>91</v>
      </c>
      <c r="AY253" s="17" t="s">
        <v>217</v>
      </c>
      <c r="BE253" s="159">
        <f>IF(N253="základná",J253,0)</f>
        <v>0</v>
      </c>
      <c r="BF253" s="159">
        <f>IF(N253="znížená",J253,0)</f>
        <v>0</v>
      </c>
      <c r="BG253" s="159">
        <f>IF(N253="zákl. prenesená",J253,0)</f>
        <v>0</v>
      </c>
      <c r="BH253" s="159">
        <f>IF(N253="zníž. prenesená",J253,0)</f>
        <v>0</v>
      </c>
      <c r="BI253" s="159">
        <f>IF(N253="nulová",J253,0)</f>
        <v>0</v>
      </c>
      <c r="BJ253" s="17" t="s">
        <v>91</v>
      </c>
      <c r="BK253" s="159">
        <f>ROUND(I253*H253,2)</f>
        <v>0</v>
      </c>
      <c r="BL253" s="17" t="s">
        <v>257</v>
      </c>
      <c r="BM253" s="274" t="s">
        <v>390</v>
      </c>
    </row>
    <row r="254" s="2" customFormat="1" ht="24.15" customHeight="1">
      <c r="A254" s="40"/>
      <c r="B254" s="41"/>
      <c r="C254" s="309" t="s">
        <v>391</v>
      </c>
      <c r="D254" s="309" t="s">
        <v>386</v>
      </c>
      <c r="E254" s="310" t="s">
        <v>392</v>
      </c>
      <c r="F254" s="311" t="s">
        <v>393</v>
      </c>
      <c r="G254" s="312" t="s">
        <v>231</v>
      </c>
      <c r="H254" s="313">
        <v>10.157</v>
      </c>
      <c r="I254" s="314"/>
      <c r="J254" s="315">
        <f>ROUND(I254*H254,2)</f>
        <v>0</v>
      </c>
      <c r="K254" s="316"/>
      <c r="L254" s="317"/>
      <c r="M254" s="318" t="s">
        <v>1</v>
      </c>
      <c r="N254" s="319" t="s">
        <v>44</v>
      </c>
      <c r="O254" s="99"/>
      <c r="P254" s="272">
        <f>O254*H254</f>
        <v>0</v>
      </c>
      <c r="Q254" s="272">
        <v>5.0000000000000002E-05</v>
      </c>
      <c r="R254" s="272">
        <f>Q254*H254</f>
        <v>0.00050785000000000001</v>
      </c>
      <c r="S254" s="272">
        <v>0</v>
      </c>
      <c r="T254" s="273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74" t="s">
        <v>381</v>
      </c>
      <c r="AT254" s="274" t="s">
        <v>386</v>
      </c>
      <c r="AU254" s="274" t="s">
        <v>91</v>
      </c>
      <c r="AY254" s="17" t="s">
        <v>217</v>
      </c>
      <c r="BE254" s="159">
        <f>IF(N254="základná",J254,0)</f>
        <v>0</v>
      </c>
      <c r="BF254" s="159">
        <f>IF(N254="znížená",J254,0)</f>
        <v>0</v>
      </c>
      <c r="BG254" s="159">
        <f>IF(N254="zákl. prenesená",J254,0)</f>
        <v>0</v>
      </c>
      <c r="BH254" s="159">
        <f>IF(N254="zníž. prenesená",J254,0)</f>
        <v>0</v>
      </c>
      <c r="BI254" s="159">
        <f>IF(N254="nulová",J254,0)</f>
        <v>0</v>
      </c>
      <c r="BJ254" s="17" t="s">
        <v>91</v>
      </c>
      <c r="BK254" s="159">
        <f>ROUND(I254*H254,2)</f>
        <v>0</v>
      </c>
      <c r="BL254" s="17" t="s">
        <v>257</v>
      </c>
      <c r="BM254" s="274" t="s">
        <v>394</v>
      </c>
    </row>
    <row r="255" s="2" customFormat="1" ht="24.15" customHeight="1">
      <c r="A255" s="40"/>
      <c r="B255" s="41"/>
      <c r="C255" s="262" t="s">
        <v>395</v>
      </c>
      <c r="D255" s="262" t="s">
        <v>220</v>
      </c>
      <c r="E255" s="263" t="s">
        <v>396</v>
      </c>
      <c r="F255" s="264" t="s">
        <v>397</v>
      </c>
      <c r="G255" s="265" t="s">
        <v>223</v>
      </c>
      <c r="H255" s="266">
        <v>44.604999999999997</v>
      </c>
      <c r="I255" s="267"/>
      <c r="J255" s="268">
        <f>ROUND(I255*H255,2)</f>
        <v>0</v>
      </c>
      <c r="K255" s="269"/>
      <c r="L255" s="43"/>
      <c r="M255" s="270" t="s">
        <v>1</v>
      </c>
      <c r="N255" s="271" t="s">
        <v>44</v>
      </c>
      <c r="O255" s="99"/>
      <c r="P255" s="272">
        <f>O255*H255</f>
        <v>0</v>
      </c>
      <c r="Q255" s="272">
        <v>0</v>
      </c>
      <c r="R255" s="272">
        <f>Q255*H255</f>
        <v>0</v>
      </c>
      <c r="S255" s="272">
        <v>0</v>
      </c>
      <c r="T255" s="273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74" t="s">
        <v>257</v>
      </c>
      <c r="AT255" s="274" t="s">
        <v>220</v>
      </c>
      <c r="AU255" s="274" t="s">
        <v>91</v>
      </c>
      <c r="AY255" s="17" t="s">
        <v>217</v>
      </c>
      <c r="BE255" s="159">
        <f>IF(N255="základná",J255,0)</f>
        <v>0</v>
      </c>
      <c r="BF255" s="159">
        <f>IF(N255="znížená",J255,0)</f>
        <v>0</v>
      </c>
      <c r="BG255" s="159">
        <f>IF(N255="zákl. prenesená",J255,0)</f>
        <v>0</v>
      </c>
      <c r="BH255" s="159">
        <f>IF(N255="zníž. prenesená",J255,0)</f>
        <v>0</v>
      </c>
      <c r="BI255" s="159">
        <f>IF(N255="nulová",J255,0)</f>
        <v>0</v>
      </c>
      <c r="BJ255" s="17" t="s">
        <v>91</v>
      </c>
      <c r="BK255" s="159">
        <f>ROUND(I255*H255,2)</f>
        <v>0</v>
      </c>
      <c r="BL255" s="17" t="s">
        <v>257</v>
      </c>
      <c r="BM255" s="274" t="s">
        <v>398</v>
      </c>
    </row>
    <row r="256" s="13" customFormat="1">
      <c r="A256" s="13"/>
      <c r="B256" s="275"/>
      <c r="C256" s="276"/>
      <c r="D256" s="277" t="s">
        <v>225</v>
      </c>
      <c r="E256" s="278" t="s">
        <v>1</v>
      </c>
      <c r="F256" s="279" t="s">
        <v>119</v>
      </c>
      <c r="G256" s="276"/>
      <c r="H256" s="280">
        <v>42.481000000000002</v>
      </c>
      <c r="I256" s="281"/>
      <c r="J256" s="276"/>
      <c r="K256" s="276"/>
      <c r="L256" s="282"/>
      <c r="M256" s="283"/>
      <c r="N256" s="284"/>
      <c r="O256" s="284"/>
      <c r="P256" s="284"/>
      <c r="Q256" s="284"/>
      <c r="R256" s="284"/>
      <c r="S256" s="284"/>
      <c r="T256" s="28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86" t="s">
        <v>225</v>
      </c>
      <c r="AU256" s="286" t="s">
        <v>91</v>
      </c>
      <c r="AV256" s="13" t="s">
        <v>91</v>
      </c>
      <c r="AW256" s="13" t="s">
        <v>33</v>
      </c>
      <c r="AX256" s="13" t="s">
        <v>78</v>
      </c>
      <c r="AY256" s="286" t="s">
        <v>217</v>
      </c>
    </row>
    <row r="257" s="15" customFormat="1">
      <c r="A257" s="15"/>
      <c r="B257" s="298"/>
      <c r="C257" s="299"/>
      <c r="D257" s="277" t="s">
        <v>225</v>
      </c>
      <c r="E257" s="300" t="s">
        <v>125</v>
      </c>
      <c r="F257" s="301" t="s">
        <v>300</v>
      </c>
      <c r="G257" s="299"/>
      <c r="H257" s="302">
        <v>42.481000000000002</v>
      </c>
      <c r="I257" s="303"/>
      <c r="J257" s="299"/>
      <c r="K257" s="299"/>
      <c r="L257" s="304"/>
      <c r="M257" s="305"/>
      <c r="N257" s="306"/>
      <c r="O257" s="306"/>
      <c r="P257" s="306"/>
      <c r="Q257" s="306"/>
      <c r="R257" s="306"/>
      <c r="S257" s="306"/>
      <c r="T257" s="30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308" t="s">
        <v>225</v>
      </c>
      <c r="AU257" s="308" t="s">
        <v>91</v>
      </c>
      <c r="AV257" s="15" t="s">
        <v>234</v>
      </c>
      <c r="AW257" s="15" t="s">
        <v>33</v>
      </c>
      <c r="AX257" s="15" t="s">
        <v>78</v>
      </c>
      <c r="AY257" s="308" t="s">
        <v>217</v>
      </c>
    </row>
    <row r="258" s="13" customFormat="1">
      <c r="A258" s="13"/>
      <c r="B258" s="275"/>
      <c r="C258" s="276"/>
      <c r="D258" s="277" t="s">
        <v>225</v>
      </c>
      <c r="E258" s="278" t="s">
        <v>1</v>
      </c>
      <c r="F258" s="279" t="s">
        <v>399</v>
      </c>
      <c r="G258" s="276"/>
      <c r="H258" s="280">
        <v>2.1240000000000001</v>
      </c>
      <c r="I258" s="281"/>
      <c r="J258" s="276"/>
      <c r="K258" s="276"/>
      <c r="L258" s="282"/>
      <c r="M258" s="283"/>
      <c r="N258" s="284"/>
      <c r="O258" s="284"/>
      <c r="P258" s="284"/>
      <c r="Q258" s="284"/>
      <c r="R258" s="284"/>
      <c r="S258" s="284"/>
      <c r="T258" s="28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86" t="s">
        <v>225</v>
      </c>
      <c r="AU258" s="286" t="s">
        <v>91</v>
      </c>
      <c r="AV258" s="13" t="s">
        <v>91</v>
      </c>
      <c r="AW258" s="13" t="s">
        <v>33</v>
      </c>
      <c r="AX258" s="13" t="s">
        <v>78</v>
      </c>
      <c r="AY258" s="286" t="s">
        <v>217</v>
      </c>
    </row>
    <row r="259" s="14" customFormat="1">
      <c r="A259" s="14"/>
      <c r="B259" s="287"/>
      <c r="C259" s="288"/>
      <c r="D259" s="277" t="s">
        <v>225</v>
      </c>
      <c r="E259" s="289" t="s">
        <v>400</v>
      </c>
      <c r="F259" s="290" t="s">
        <v>228</v>
      </c>
      <c r="G259" s="288"/>
      <c r="H259" s="291">
        <v>44.604999999999997</v>
      </c>
      <c r="I259" s="292"/>
      <c r="J259" s="288"/>
      <c r="K259" s="288"/>
      <c r="L259" s="293"/>
      <c r="M259" s="294"/>
      <c r="N259" s="295"/>
      <c r="O259" s="295"/>
      <c r="P259" s="295"/>
      <c r="Q259" s="295"/>
      <c r="R259" s="295"/>
      <c r="S259" s="295"/>
      <c r="T259" s="29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97" t="s">
        <v>225</v>
      </c>
      <c r="AU259" s="297" t="s">
        <v>91</v>
      </c>
      <c r="AV259" s="14" t="s">
        <v>140</v>
      </c>
      <c r="AW259" s="14" t="s">
        <v>33</v>
      </c>
      <c r="AX259" s="14" t="s">
        <v>85</v>
      </c>
      <c r="AY259" s="297" t="s">
        <v>217</v>
      </c>
    </row>
    <row r="260" s="2" customFormat="1" ht="24.15" customHeight="1">
      <c r="A260" s="40"/>
      <c r="B260" s="41"/>
      <c r="C260" s="309" t="s">
        <v>401</v>
      </c>
      <c r="D260" s="309" t="s">
        <v>386</v>
      </c>
      <c r="E260" s="310" t="s">
        <v>387</v>
      </c>
      <c r="F260" s="311" t="s">
        <v>388</v>
      </c>
      <c r="G260" s="312" t="s">
        <v>389</v>
      </c>
      <c r="H260" s="313">
        <v>49.066000000000002</v>
      </c>
      <c r="I260" s="314"/>
      <c r="J260" s="315">
        <f>ROUND(I260*H260,2)</f>
        <v>0</v>
      </c>
      <c r="K260" s="316"/>
      <c r="L260" s="317"/>
      <c r="M260" s="318" t="s">
        <v>1</v>
      </c>
      <c r="N260" s="319" t="s">
        <v>44</v>
      </c>
      <c r="O260" s="99"/>
      <c r="P260" s="272">
        <f>O260*H260</f>
        <v>0</v>
      </c>
      <c r="Q260" s="272">
        <v>0.001</v>
      </c>
      <c r="R260" s="272">
        <f>Q260*H260</f>
        <v>0.049066000000000005</v>
      </c>
      <c r="S260" s="272">
        <v>0</v>
      </c>
      <c r="T260" s="273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74" t="s">
        <v>381</v>
      </c>
      <c r="AT260" s="274" t="s">
        <v>386</v>
      </c>
      <c r="AU260" s="274" t="s">
        <v>91</v>
      </c>
      <c r="AY260" s="17" t="s">
        <v>217</v>
      </c>
      <c r="BE260" s="159">
        <f>IF(N260="základná",J260,0)</f>
        <v>0</v>
      </c>
      <c r="BF260" s="159">
        <f>IF(N260="znížená",J260,0)</f>
        <v>0</v>
      </c>
      <c r="BG260" s="159">
        <f>IF(N260="zákl. prenesená",J260,0)</f>
        <v>0</v>
      </c>
      <c r="BH260" s="159">
        <f>IF(N260="zníž. prenesená",J260,0)</f>
        <v>0</v>
      </c>
      <c r="BI260" s="159">
        <f>IF(N260="nulová",J260,0)</f>
        <v>0</v>
      </c>
      <c r="BJ260" s="17" t="s">
        <v>91</v>
      </c>
      <c r="BK260" s="159">
        <f>ROUND(I260*H260,2)</f>
        <v>0</v>
      </c>
      <c r="BL260" s="17" t="s">
        <v>257</v>
      </c>
      <c r="BM260" s="274" t="s">
        <v>402</v>
      </c>
    </row>
    <row r="261" s="2" customFormat="1" ht="24.15" customHeight="1">
      <c r="A261" s="40"/>
      <c r="B261" s="41"/>
      <c r="C261" s="262" t="s">
        <v>403</v>
      </c>
      <c r="D261" s="262" t="s">
        <v>220</v>
      </c>
      <c r="E261" s="263" t="s">
        <v>404</v>
      </c>
      <c r="F261" s="264" t="s">
        <v>405</v>
      </c>
      <c r="G261" s="265" t="s">
        <v>406</v>
      </c>
      <c r="H261" s="266"/>
      <c r="I261" s="267"/>
      <c r="J261" s="268">
        <f>ROUND(I261*H261,2)</f>
        <v>0</v>
      </c>
      <c r="K261" s="269"/>
      <c r="L261" s="43"/>
      <c r="M261" s="270" t="s">
        <v>1</v>
      </c>
      <c r="N261" s="271" t="s">
        <v>44</v>
      </c>
      <c r="O261" s="99"/>
      <c r="P261" s="272">
        <f>O261*H261</f>
        <v>0</v>
      </c>
      <c r="Q261" s="272">
        <v>0</v>
      </c>
      <c r="R261" s="272">
        <f>Q261*H261</f>
        <v>0</v>
      </c>
      <c r="S261" s="272">
        <v>0</v>
      </c>
      <c r="T261" s="273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74" t="s">
        <v>257</v>
      </c>
      <c r="AT261" s="274" t="s">
        <v>220</v>
      </c>
      <c r="AU261" s="274" t="s">
        <v>91</v>
      </c>
      <c r="AY261" s="17" t="s">
        <v>217</v>
      </c>
      <c r="BE261" s="159">
        <f>IF(N261="základná",J261,0)</f>
        <v>0</v>
      </c>
      <c r="BF261" s="159">
        <f>IF(N261="znížená",J261,0)</f>
        <v>0</v>
      </c>
      <c r="BG261" s="159">
        <f>IF(N261="zákl. prenesená",J261,0)</f>
        <v>0</v>
      </c>
      <c r="BH261" s="159">
        <f>IF(N261="zníž. prenesená",J261,0)</f>
        <v>0</v>
      </c>
      <c r="BI261" s="159">
        <f>IF(N261="nulová",J261,0)</f>
        <v>0</v>
      </c>
      <c r="BJ261" s="17" t="s">
        <v>91</v>
      </c>
      <c r="BK261" s="159">
        <f>ROUND(I261*H261,2)</f>
        <v>0</v>
      </c>
      <c r="BL261" s="17" t="s">
        <v>257</v>
      </c>
      <c r="BM261" s="274" t="s">
        <v>407</v>
      </c>
    </row>
    <row r="262" s="12" customFormat="1" ht="22.8" customHeight="1">
      <c r="A262" s="12"/>
      <c r="B262" s="247"/>
      <c r="C262" s="248"/>
      <c r="D262" s="249" t="s">
        <v>77</v>
      </c>
      <c r="E262" s="260" t="s">
        <v>408</v>
      </c>
      <c r="F262" s="260" t="s">
        <v>409</v>
      </c>
      <c r="G262" s="248"/>
      <c r="H262" s="248"/>
      <c r="I262" s="251"/>
      <c r="J262" s="261">
        <f>BK262</f>
        <v>0</v>
      </c>
      <c r="K262" s="248"/>
      <c r="L262" s="252"/>
      <c r="M262" s="253"/>
      <c r="N262" s="254"/>
      <c r="O262" s="254"/>
      <c r="P262" s="255">
        <f>SUM(P263:P280)</f>
        <v>0</v>
      </c>
      <c r="Q262" s="254"/>
      <c r="R262" s="255">
        <f>SUM(R263:R280)</f>
        <v>0.023282650000000002</v>
      </c>
      <c r="S262" s="254"/>
      <c r="T262" s="256">
        <f>SUM(T263:T280)</f>
        <v>0.13983000000000001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57" t="s">
        <v>91</v>
      </c>
      <c r="AT262" s="258" t="s">
        <v>77</v>
      </c>
      <c r="AU262" s="258" t="s">
        <v>85</v>
      </c>
      <c r="AY262" s="257" t="s">
        <v>217</v>
      </c>
      <c r="BK262" s="259">
        <f>SUM(BK263:BK280)</f>
        <v>0</v>
      </c>
    </row>
    <row r="263" s="2" customFormat="1" ht="24.15" customHeight="1">
      <c r="A263" s="40"/>
      <c r="B263" s="41"/>
      <c r="C263" s="262" t="s">
        <v>410</v>
      </c>
      <c r="D263" s="262" t="s">
        <v>220</v>
      </c>
      <c r="E263" s="263" t="s">
        <v>411</v>
      </c>
      <c r="F263" s="264" t="s">
        <v>412</v>
      </c>
      <c r="G263" s="265" t="s">
        <v>231</v>
      </c>
      <c r="H263" s="266">
        <v>6.5</v>
      </c>
      <c r="I263" s="267"/>
      <c r="J263" s="268">
        <f>ROUND(I263*H263,2)</f>
        <v>0</v>
      </c>
      <c r="K263" s="269"/>
      <c r="L263" s="43"/>
      <c r="M263" s="270" t="s">
        <v>1</v>
      </c>
      <c r="N263" s="271" t="s">
        <v>44</v>
      </c>
      <c r="O263" s="99"/>
      <c r="P263" s="272">
        <f>O263*H263</f>
        <v>0</v>
      </c>
      <c r="Q263" s="272">
        <v>0</v>
      </c>
      <c r="R263" s="272">
        <f>Q263*H263</f>
        <v>0</v>
      </c>
      <c r="S263" s="272">
        <v>0.014919999999999999</v>
      </c>
      <c r="T263" s="273">
        <f>S263*H263</f>
        <v>0.096979999999999997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74" t="s">
        <v>257</v>
      </c>
      <c r="AT263" s="274" t="s">
        <v>220</v>
      </c>
      <c r="AU263" s="274" t="s">
        <v>91</v>
      </c>
      <c r="AY263" s="17" t="s">
        <v>217</v>
      </c>
      <c r="BE263" s="159">
        <f>IF(N263="základná",J263,0)</f>
        <v>0</v>
      </c>
      <c r="BF263" s="159">
        <f>IF(N263="znížená",J263,0)</f>
        <v>0</v>
      </c>
      <c r="BG263" s="159">
        <f>IF(N263="zákl. prenesená",J263,0)</f>
        <v>0</v>
      </c>
      <c r="BH263" s="159">
        <f>IF(N263="zníž. prenesená",J263,0)</f>
        <v>0</v>
      </c>
      <c r="BI263" s="159">
        <f>IF(N263="nulová",J263,0)</f>
        <v>0</v>
      </c>
      <c r="BJ263" s="17" t="s">
        <v>91</v>
      </c>
      <c r="BK263" s="159">
        <f>ROUND(I263*H263,2)</f>
        <v>0</v>
      </c>
      <c r="BL263" s="17" t="s">
        <v>257</v>
      </c>
      <c r="BM263" s="274" t="s">
        <v>413</v>
      </c>
    </row>
    <row r="264" s="13" customFormat="1">
      <c r="A264" s="13"/>
      <c r="B264" s="275"/>
      <c r="C264" s="276"/>
      <c r="D264" s="277" t="s">
        <v>225</v>
      </c>
      <c r="E264" s="278" t="s">
        <v>1</v>
      </c>
      <c r="F264" s="279" t="s">
        <v>414</v>
      </c>
      <c r="G264" s="276"/>
      <c r="H264" s="280">
        <v>5</v>
      </c>
      <c r="I264" s="281"/>
      <c r="J264" s="276"/>
      <c r="K264" s="276"/>
      <c r="L264" s="282"/>
      <c r="M264" s="283"/>
      <c r="N264" s="284"/>
      <c r="O264" s="284"/>
      <c r="P264" s="284"/>
      <c r="Q264" s="284"/>
      <c r="R264" s="284"/>
      <c r="S264" s="284"/>
      <c r="T264" s="28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86" t="s">
        <v>225</v>
      </c>
      <c r="AU264" s="286" t="s">
        <v>91</v>
      </c>
      <c r="AV264" s="13" t="s">
        <v>91</v>
      </c>
      <c r="AW264" s="13" t="s">
        <v>33</v>
      </c>
      <c r="AX264" s="13" t="s">
        <v>78</v>
      </c>
      <c r="AY264" s="286" t="s">
        <v>217</v>
      </c>
    </row>
    <row r="265" s="13" customFormat="1">
      <c r="A265" s="13"/>
      <c r="B265" s="275"/>
      <c r="C265" s="276"/>
      <c r="D265" s="277" t="s">
        <v>225</v>
      </c>
      <c r="E265" s="278" t="s">
        <v>1</v>
      </c>
      <c r="F265" s="279" t="s">
        <v>415</v>
      </c>
      <c r="G265" s="276"/>
      <c r="H265" s="280">
        <v>1.5</v>
      </c>
      <c r="I265" s="281"/>
      <c r="J265" s="276"/>
      <c r="K265" s="276"/>
      <c r="L265" s="282"/>
      <c r="M265" s="283"/>
      <c r="N265" s="284"/>
      <c r="O265" s="284"/>
      <c r="P265" s="284"/>
      <c r="Q265" s="284"/>
      <c r="R265" s="284"/>
      <c r="S265" s="284"/>
      <c r="T265" s="28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86" t="s">
        <v>225</v>
      </c>
      <c r="AU265" s="286" t="s">
        <v>91</v>
      </c>
      <c r="AV265" s="13" t="s">
        <v>91</v>
      </c>
      <c r="AW265" s="13" t="s">
        <v>33</v>
      </c>
      <c r="AX265" s="13" t="s">
        <v>78</v>
      </c>
      <c r="AY265" s="286" t="s">
        <v>217</v>
      </c>
    </row>
    <row r="266" s="14" customFormat="1">
      <c r="A266" s="14"/>
      <c r="B266" s="287"/>
      <c r="C266" s="288"/>
      <c r="D266" s="277" t="s">
        <v>225</v>
      </c>
      <c r="E266" s="289" t="s">
        <v>416</v>
      </c>
      <c r="F266" s="290" t="s">
        <v>228</v>
      </c>
      <c r="G266" s="288"/>
      <c r="H266" s="291">
        <v>6.5</v>
      </c>
      <c r="I266" s="292"/>
      <c r="J266" s="288"/>
      <c r="K266" s="288"/>
      <c r="L266" s="293"/>
      <c r="M266" s="294"/>
      <c r="N266" s="295"/>
      <c r="O266" s="295"/>
      <c r="P266" s="295"/>
      <c r="Q266" s="295"/>
      <c r="R266" s="295"/>
      <c r="S266" s="295"/>
      <c r="T266" s="29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97" t="s">
        <v>225</v>
      </c>
      <c r="AU266" s="297" t="s">
        <v>91</v>
      </c>
      <c r="AV266" s="14" t="s">
        <v>140</v>
      </c>
      <c r="AW266" s="14" t="s">
        <v>33</v>
      </c>
      <c r="AX266" s="14" t="s">
        <v>85</v>
      </c>
      <c r="AY266" s="297" t="s">
        <v>217</v>
      </c>
    </row>
    <row r="267" s="2" customFormat="1" ht="16.5" customHeight="1">
      <c r="A267" s="40"/>
      <c r="B267" s="41"/>
      <c r="C267" s="262" t="s">
        <v>417</v>
      </c>
      <c r="D267" s="262" t="s">
        <v>220</v>
      </c>
      <c r="E267" s="263" t="s">
        <v>418</v>
      </c>
      <c r="F267" s="264" t="s">
        <v>419</v>
      </c>
      <c r="G267" s="265" t="s">
        <v>231</v>
      </c>
      <c r="H267" s="266">
        <v>2.5</v>
      </c>
      <c r="I267" s="267"/>
      <c r="J267" s="268">
        <f>ROUND(I267*H267,2)</f>
        <v>0</v>
      </c>
      <c r="K267" s="269"/>
      <c r="L267" s="43"/>
      <c r="M267" s="270" t="s">
        <v>1</v>
      </c>
      <c r="N267" s="271" t="s">
        <v>44</v>
      </c>
      <c r="O267" s="99"/>
      <c r="P267" s="272">
        <f>O267*H267</f>
        <v>0</v>
      </c>
      <c r="Q267" s="272">
        <v>0.00080999999999999996</v>
      </c>
      <c r="R267" s="272">
        <f>Q267*H267</f>
        <v>0.0020249999999999999</v>
      </c>
      <c r="S267" s="272">
        <v>0</v>
      </c>
      <c r="T267" s="273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74" t="s">
        <v>257</v>
      </c>
      <c r="AT267" s="274" t="s">
        <v>220</v>
      </c>
      <c r="AU267" s="274" t="s">
        <v>91</v>
      </c>
      <c r="AY267" s="17" t="s">
        <v>217</v>
      </c>
      <c r="BE267" s="159">
        <f>IF(N267="základná",J267,0)</f>
        <v>0</v>
      </c>
      <c r="BF267" s="159">
        <f>IF(N267="znížená",J267,0)</f>
        <v>0</v>
      </c>
      <c r="BG267" s="159">
        <f>IF(N267="zákl. prenesená",J267,0)</f>
        <v>0</v>
      </c>
      <c r="BH267" s="159">
        <f>IF(N267="zníž. prenesená",J267,0)</f>
        <v>0</v>
      </c>
      <c r="BI267" s="159">
        <f>IF(N267="nulová",J267,0)</f>
        <v>0</v>
      </c>
      <c r="BJ267" s="17" t="s">
        <v>91</v>
      </c>
      <c r="BK267" s="159">
        <f>ROUND(I267*H267,2)</f>
        <v>0</v>
      </c>
      <c r="BL267" s="17" t="s">
        <v>257</v>
      </c>
      <c r="BM267" s="274" t="s">
        <v>420</v>
      </c>
    </row>
    <row r="268" s="2" customFormat="1" ht="16.5" customHeight="1">
      <c r="A268" s="40"/>
      <c r="B268" s="41"/>
      <c r="C268" s="262" t="s">
        <v>421</v>
      </c>
      <c r="D268" s="262" t="s">
        <v>220</v>
      </c>
      <c r="E268" s="263" t="s">
        <v>422</v>
      </c>
      <c r="F268" s="264" t="s">
        <v>423</v>
      </c>
      <c r="G268" s="265" t="s">
        <v>231</v>
      </c>
      <c r="H268" s="266">
        <v>4</v>
      </c>
      <c r="I268" s="267"/>
      <c r="J268" s="268">
        <f>ROUND(I268*H268,2)</f>
        <v>0</v>
      </c>
      <c r="K268" s="269"/>
      <c r="L268" s="43"/>
      <c r="M268" s="270" t="s">
        <v>1</v>
      </c>
      <c r="N268" s="271" t="s">
        <v>44</v>
      </c>
      <c r="O268" s="99"/>
      <c r="P268" s="272">
        <f>O268*H268</f>
        <v>0</v>
      </c>
      <c r="Q268" s="272">
        <v>0.00089999999999999998</v>
      </c>
      <c r="R268" s="272">
        <f>Q268*H268</f>
        <v>0.0035999999999999999</v>
      </c>
      <c r="S268" s="272">
        <v>0</v>
      </c>
      <c r="T268" s="273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74" t="s">
        <v>257</v>
      </c>
      <c r="AT268" s="274" t="s">
        <v>220</v>
      </c>
      <c r="AU268" s="274" t="s">
        <v>91</v>
      </c>
      <c r="AY268" s="17" t="s">
        <v>217</v>
      </c>
      <c r="BE268" s="159">
        <f>IF(N268="základná",J268,0)</f>
        <v>0</v>
      </c>
      <c r="BF268" s="159">
        <f>IF(N268="znížená",J268,0)</f>
        <v>0</v>
      </c>
      <c r="BG268" s="159">
        <f>IF(N268="zákl. prenesená",J268,0)</f>
        <v>0</v>
      </c>
      <c r="BH268" s="159">
        <f>IF(N268="zníž. prenesená",J268,0)</f>
        <v>0</v>
      </c>
      <c r="BI268" s="159">
        <f>IF(N268="nulová",J268,0)</f>
        <v>0</v>
      </c>
      <c r="BJ268" s="17" t="s">
        <v>91</v>
      </c>
      <c r="BK268" s="159">
        <f>ROUND(I268*H268,2)</f>
        <v>0</v>
      </c>
      <c r="BL268" s="17" t="s">
        <v>257</v>
      </c>
      <c r="BM268" s="274" t="s">
        <v>424</v>
      </c>
    </row>
    <row r="269" s="2" customFormat="1" ht="16.5" customHeight="1">
      <c r="A269" s="40"/>
      <c r="B269" s="41"/>
      <c r="C269" s="262" t="s">
        <v>425</v>
      </c>
      <c r="D269" s="262" t="s">
        <v>220</v>
      </c>
      <c r="E269" s="263" t="s">
        <v>426</v>
      </c>
      <c r="F269" s="264" t="s">
        <v>427</v>
      </c>
      <c r="G269" s="265" t="s">
        <v>231</v>
      </c>
      <c r="H269" s="266">
        <v>3</v>
      </c>
      <c r="I269" s="267"/>
      <c r="J269" s="268">
        <f>ROUND(I269*H269,2)</f>
        <v>0</v>
      </c>
      <c r="K269" s="269"/>
      <c r="L269" s="43"/>
      <c r="M269" s="270" t="s">
        <v>1</v>
      </c>
      <c r="N269" s="271" t="s">
        <v>44</v>
      </c>
      <c r="O269" s="99"/>
      <c r="P269" s="272">
        <f>O269*H269</f>
        <v>0</v>
      </c>
      <c r="Q269" s="272">
        <v>0.00148</v>
      </c>
      <c r="R269" s="272">
        <f>Q269*H269</f>
        <v>0.0044399999999999995</v>
      </c>
      <c r="S269" s="272">
        <v>0</v>
      </c>
      <c r="T269" s="273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74" t="s">
        <v>257</v>
      </c>
      <c r="AT269" s="274" t="s">
        <v>220</v>
      </c>
      <c r="AU269" s="274" t="s">
        <v>91</v>
      </c>
      <c r="AY269" s="17" t="s">
        <v>217</v>
      </c>
      <c r="BE269" s="159">
        <f>IF(N269="základná",J269,0)</f>
        <v>0</v>
      </c>
      <c r="BF269" s="159">
        <f>IF(N269="znížená",J269,0)</f>
        <v>0</v>
      </c>
      <c r="BG269" s="159">
        <f>IF(N269="zákl. prenesená",J269,0)</f>
        <v>0</v>
      </c>
      <c r="BH269" s="159">
        <f>IF(N269="zníž. prenesená",J269,0)</f>
        <v>0</v>
      </c>
      <c r="BI269" s="159">
        <f>IF(N269="nulová",J269,0)</f>
        <v>0</v>
      </c>
      <c r="BJ269" s="17" t="s">
        <v>91</v>
      </c>
      <c r="BK269" s="159">
        <f>ROUND(I269*H269,2)</f>
        <v>0</v>
      </c>
      <c r="BL269" s="17" t="s">
        <v>257</v>
      </c>
      <c r="BM269" s="274" t="s">
        <v>428</v>
      </c>
    </row>
    <row r="270" s="2" customFormat="1" ht="24.15" customHeight="1">
      <c r="A270" s="40"/>
      <c r="B270" s="41"/>
      <c r="C270" s="262" t="s">
        <v>429</v>
      </c>
      <c r="D270" s="262" t="s">
        <v>220</v>
      </c>
      <c r="E270" s="263" t="s">
        <v>430</v>
      </c>
      <c r="F270" s="264" t="s">
        <v>431</v>
      </c>
      <c r="G270" s="265" t="s">
        <v>231</v>
      </c>
      <c r="H270" s="266">
        <v>5</v>
      </c>
      <c r="I270" s="267"/>
      <c r="J270" s="268">
        <f>ROUND(I270*H270,2)</f>
        <v>0</v>
      </c>
      <c r="K270" s="269"/>
      <c r="L270" s="43"/>
      <c r="M270" s="270" t="s">
        <v>1</v>
      </c>
      <c r="N270" s="271" t="s">
        <v>44</v>
      </c>
      <c r="O270" s="99"/>
      <c r="P270" s="272">
        <f>O270*H270</f>
        <v>0</v>
      </c>
      <c r="Q270" s="272">
        <v>0.00181193</v>
      </c>
      <c r="R270" s="272">
        <f>Q270*H270</f>
        <v>0.0090596500000000007</v>
      </c>
      <c r="S270" s="272">
        <v>0</v>
      </c>
      <c r="T270" s="273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74" t="s">
        <v>257</v>
      </c>
      <c r="AT270" s="274" t="s">
        <v>220</v>
      </c>
      <c r="AU270" s="274" t="s">
        <v>91</v>
      </c>
      <c r="AY270" s="17" t="s">
        <v>217</v>
      </c>
      <c r="BE270" s="159">
        <f>IF(N270="základná",J270,0)</f>
        <v>0</v>
      </c>
      <c r="BF270" s="159">
        <f>IF(N270="znížená",J270,0)</f>
        <v>0</v>
      </c>
      <c r="BG270" s="159">
        <f>IF(N270="zákl. prenesená",J270,0)</f>
        <v>0</v>
      </c>
      <c r="BH270" s="159">
        <f>IF(N270="zníž. prenesená",J270,0)</f>
        <v>0</v>
      </c>
      <c r="BI270" s="159">
        <f>IF(N270="nulová",J270,0)</f>
        <v>0</v>
      </c>
      <c r="BJ270" s="17" t="s">
        <v>91</v>
      </c>
      <c r="BK270" s="159">
        <f>ROUND(I270*H270,2)</f>
        <v>0</v>
      </c>
      <c r="BL270" s="17" t="s">
        <v>257</v>
      </c>
      <c r="BM270" s="274" t="s">
        <v>432</v>
      </c>
    </row>
    <row r="271" s="2" customFormat="1" ht="16.5" customHeight="1">
      <c r="A271" s="40"/>
      <c r="B271" s="41"/>
      <c r="C271" s="262" t="s">
        <v>433</v>
      </c>
      <c r="D271" s="262" t="s">
        <v>220</v>
      </c>
      <c r="E271" s="263" t="s">
        <v>434</v>
      </c>
      <c r="F271" s="264" t="s">
        <v>435</v>
      </c>
      <c r="G271" s="265" t="s">
        <v>231</v>
      </c>
      <c r="H271" s="266">
        <v>2</v>
      </c>
      <c r="I271" s="267"/>
      <c r="J271" s="268">
        <f>ROUND(I271*H271,2)</f>
        <v>0</v>
      </c>
      <c r="K271" s="269"/>
      <c r="L271" s="43"/>
      <c r="M271" s="270" t="s">
        <v>1</v>
      </c>
      <c r="N271" s="271" t="s">
        <v>44</v>
      </c>
      <c r="O271" s="99"/>
      <c r="P271" s="272">
        <f>O271*H271</f>
        <v>0</v>
      </c>
      <c r="Q271" s="272">
        <v>0.0015200000000000001</v>
      </c>
      <c r="R271" s="272">
        <f>Q271*H271</f>
        <v>0.0030400000000000002</v>
      </c>
      <c r="S271" s="272">
        <v>0</v>
      </c>
      <c r="T271" s="273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74" t="s">
        <v>257</v>
      </c>
      <c r="AT271" s="274" t="s">
        <v>220</v>
      </c>
      <c r="AU271" s="274" t="s">
        <v>91</v>
      </c>
      <c r="AY271" s="17" t="s">
        <v>217</v>
      </c>
      <c r="BE271" s="159">
        <f>IF(N271="základná",J271,0)</f>
        <v>0</v>
      </c>
      <c r="BF271" s="159">
        <f>IF(N271="znížená",J271,0)</f>
        <v>0</v>
      </c>
      <c r="BG271" s="159">
        <f>IF(N271="zákl. prenesená",J271,0)</f>
        <v>0</v>
      </c>
      <c r="BH271" s="159">
        <f>IF(N271="zníž. prenesená",J271,0)</f>
        <v>0</v>
      </c>
      <c r="BI271" s="159">
        <f>IF(N271="nulová",J271,0)</f>
        <v>0</v>
      </c>
      <c r="BJ271" s="17" t="s">
        <v>91</v>
      </c>
      <c r="BK271" s="159">
        <f>ROUND(I271*H271,2)</f>
        <v>0</v>
      </c>
      <c r="BL271" s="17" t="s">
        <v>257</v>
      </c>
      <c r="BM271" s="274" t="s">
        <v>436</v>
      </c>
    </row>
    <row r="272" s="13" customFormat="1">
      <c r="A272" s="13"/>
      <c r="B272" s="275"/>
      <c r="C272" s="276"/>
      <c r="D272" s="277" t="s">
        <v>225</v>
      </c>
      <c r="E272" s="278" t="s">
        <v>1</v>
      </c>
      <c r="F272" s="279" t="s">
        <v>153</v>
      </c>
      <c r="G272" s="276"/>
      <c r="H272" s="280">
        <v>2</v>
      </c>
      <c r="I272" s="281"/>
      <c r="J272" s="276"/>
      <c r="K272" s="276"/>
      <c r="L272" s="282"/>
      <c r="M272" s="283"/>
      <c r="N272" s="284"/>
      <c r="O272" s="284"/>
      <c r="P272" s="284"/>
      <c r="Q272" s="284"/>
      <c r="R272" s="284"/>
      <c r="S272" s="284"/>
      <c r="T272" s="28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6" t="s">
        <v>225</v>
      </c>
      <c r="AU272" s="286" t="s">
        <v>91</v>
      </c>
      <c r="AV272" s="13" t="s">
        <v>91</v>
      </c>
      <c r="AW272" s="13" t="s">
        <v>33</v>
      </c>
      <c r="AX272" s="13" t="s">
        <v>85</v>
      </c>
      <c r="AY272" s="286" t="s">
        <v>217</v>
      </c>
    </row>
    <row r="273" s="2" customFormat="1" ht="16.5" customHeight="1">
      <c r="A273" s="40"/>
      <c r="B273" s="41"/>
      <c r="C273" s="262" t="s">
        <v>437</v>
      </c>
      <c r="D273" s="262" t="s">
        <v>220</v>
      </c>
      <c r="E273" s="263" t="s">
        <v>438</v>
      </c>
      <c r="F273" s="264" t="s">
        <v>439</v>
      </c>
      <c r="G273" s="265" t="s">
        <v>305</v>
      </c>
      <c r="H273" s="266">
        <v>3</v>
      </c>
      <c r="I273" s="267"/>
      <c r="J273" s="268">
        <f>ROUND(I273*H273,2)</f>
        <v>0</v>
      </c>
      <c r="K273" s="269"/>
      <c r="L273" s="43"/>
      <c r="M273" s="270" t="s">
        <v>1</v>
      </c>
      <c r="N273" s="271" t="s">
        <v>44</v>
      </c>
      <c r="O273" s="99"/>
      <c r="P273" s="272">
        <f>O273*H273</f>
        <v>0</v>
      </c>
      <c r="Q273" s="272">
        <v>0</v>
      </c>
      <c r="R273" s="272">
        <f>Q273*H273</f>
        <v>0</v>
      </c>
      <c r="S273" s="272">
        <v>0</v>
      </c>
      <c r="T273" s="273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74" t="s">
        <v>257</v>
      </c>
      <c r="AT273" s="274" t="s">
        <v>220</v>
      </c>
      <c r="AU273" s="274" t="s">
        <v>91</v>
      </c>
      <c r="AY273" s="17" t="s">
        <v>217</v>
      </c>
      <c r="BE273" s="159">
        <f>IF(N273="základná",J273,0)</f>
        <v>0</v>
      </c>
      <c r="BF273" s="159">
        <f>IF(N273="znížená",J273,0)</f>
        <v>0</v>
      </c>
      <c r="BG273" s="159">
        <f>IF(N273="zákl. prenesená",J273,0)</f>
        <v>0</v>
      </c>
      <c r="BH273" s="159">
        <f>IF(N273="zníž. prenesená",J273,0)</f>
        <v>0</v>
      </c>
      <c r="BI273" s="159">
        <f>IF(N273="nulová",J273,0)</f>
        <v>0</v>
      </c>
      <c r="BJ273" s="17" t="s">
        <v>91</v>
      </c>
      <c r="BK273" s="159">
        <f>ROUND(I273*H273,2)</f>
        <v>0</v>
      </c>
      <c r="BL273" s="17" t="s">
        <v>257</v>
      </c>
      <c r="BM273" s="274" t="s">
        <v>440</v>
      </c>
    </row>
    <row r="274" s="13" customFormat="1">
      <c r="A274" s="13"/>
      <c r="B274" s="275"/>
      <c r="C274" s="276"/>
      <c r="D274" s="277" t="s">
        <v>225</v>
      </c>
      <c r="E274" s="278" t="s">
        <v>1</v>
      </c>
      <c r="F274" s="279" t="s">
        <v>992</v>
      </c>
      <c r="G274" s="276"/>
      <c r="H274" s="280">
        <v>3</v>
      </c>
      <c r="I274" s="281"/>
      <c r="J274" s="276"/>
      <c r="K274" s="276"/>
      <c r="L274" s="282"/>
      <c r="M274" s="283"/>
      <c r="N274" s="284"/>
      <c r="O274" s="284"/>
      <c r="P274" s="284"/>
      <c r="Q274" s="284"/>
      <c r="R274" s="284"/>
      <c r="S274" s="284"/>
      <c r="T274" s="28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86" t="s">
        <v>225</v>
      </c>
      <c r="AU274" s="286" t="s">
        <v>91</v>
      </c>
      <c r="AV274" s="13" t="s">
        <v>91</v>
      </c>
      <c r="AW274" s="13" t="s">
        <v>33</v>
      </c>
      <c r="AX274" s="13" t="s">
        <v>78</v>
      </c>
      <c r="AY274" s="286" t="s">
        <v>217</v>
      </c>
    </row>
    <row r="275" s="14" customFormat="1">
      <c r="A275" s="14"/>
      <c r="B275" s="287"/>
      <c r="C275" s="288"/>
      <c r="D275" s="277" t="s">
        <v>225</v>
      </c>
      <c r="E275" s="289" t="s">
        <v>1</v>
      </c>
      <c r="F275" s="290" t="s">
        <v>228</v>
      </c>
      <c r="G275" s="288"/>
      <c r="H275" s="291">
        <v>3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97" t="s">
        <v>225</v>
      </c>
      <c r="AU275" s="297" t="s">
        <v>91</v>
      </c>
      <c r="AV275" s="14" t="s">
        <v>140</v>
      </c>
      <c r="AW275" s="14" t="s">
        <v>33</v>
      </c>
      <c r="AX275" s="14" t="s">
        <v>85</v>
      </c>
      <c r="AY275" s="297" t="s">
        <v>217</v>
      </c>
    </row>
    <row r="276" s="2" customFormat="1" ht="24.15" customHeight="1">
      <c r="A276" s="40"/>
      <c r="B276" s="41"/>
      <c r="C276" s="309" t="s">
        <v>442</v>
      </c>
      <c r="D276" s="309" t="s">
        <v>386</v>
      </c>
      <c r="E276" s="310" t="s">
        <v>443</v>
      </c>
      <c r="F276" s="311" t="s">
        <v>444</v>
      </c>
      <c r="G276" s="312" t="s">
        <v>305</v>
      </c>
      <c r="H276" s="313">
        <v>3</v>
      </c>
      <c r="I276" s="314"/>
      <c r="J276" s="315">
        <f>ROUND(I276*H276,2)</f>
        <v>0</v>
      </c>
      <c r="K276" s="316"/>
      <c r="L276" s="317"/>
      <c r="M276" s="318" t="s">
        <v>1</v>
      </c>
      <c r="N276" s="319" t="s">
        <v>44</v>
      </c>
      <c r="O276" s="99"/>
      <c r="P276" s="272">
        <f>O276*H276</f>
        <v>0</v>
      </c>
      <c r="Q276" s="272">
        <v>4.0000000000000003E-05</v>
      </c>
      <c r="R276" s="272">
        <f>Q276*H276</f>
        <v>0.00012000000000000002</v>
      </c>
      <c r="S276" s="272">
        <v>0</v>
      </c>
      <c r="T276" s="273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74" t="s">
        <v>381</v>
      </c>
      <c r="AT276" s="274" t="s">
        <v>386</v>
      </c>
      <c r="AU276" s="274" t="s">
        <v>91</v>
      </c>
      <c r="AY276" s="17" t="s">
        <v>217</v>
      </c>
      <c r="BE276" s="159">
        <f>IF(N276="základná",J276,0)</f>
        <v>0</v>
      </c>
      <c r="BF276" s="159">
        <f>IF(N276="znížená",J276,0)</f>
        <v>0</v>
      </c>
      <c r="BG276" s="159">
        <f>IF(N276="zákl. prenesená",J276,0)</f>
        <v>0</v>
      </c>
      <c r="BH276" s="159">
        <f>IF(N276="zníž. prenesená",J276,0)</f>
        <v>0</v>
      </c>
      <c r="BI276" s="159">
        <f>IF(N276="nulová",J276,0)</f>
        <v>0</v>
      </c>
      <c r="BJ276" s="17" t="s">
        <v>91</v>
      </c>
      <c r="BK276" s="159">
        <f>ROUND(I276*H276,2)</f>
        <v>0</v>
      </c>
      <c r="BL276" s="17" t="s">
        <v>257</v>
      </c>
      <c r="BM276" s="274" t="s">
        <v>445</v>
      </c>
    </row>
    <row r="277" s="2" customFormat="1" ht="16.5" customHeight="1">
      <c r="A277" s="40"/>
      <c r="B277" s="41"/>
      <c r="C277" s="262" t="s">
        <v>446</v>
      </c>
      <c r="D277" s="262" t="s">
        <v>220</v>
      </c>
      <c r="E277" s="263" t="s">
        <v>447</v>
      </c>
      <c r="F277" s="264" t="s">
        <v>448</v>
      </c>
      <c r="G277" s="265" t="s">
        <v>305</v>
      </c>
      <c r="H277" s="266">
        <v>1</v>
      </c>
      <c r="I277" s="267"/>
      <c r="J277" s="268">
        <f>ROUND(I277*H277,2)</f>
        <v>0</v>
      </c>
      <c r="K277" s="269"/>
      <c r="L277" s="43"/>
      <c r="M277" s="270" t="s">
        <v>1</v>
      </c>
      <c r="N277" s="271" t="s">
        <v>44</v>
      </c>
      <c r="O277" s="99"/>
      <c r="P277" s="272">
        <f>O277*H277</f>
        <v>0</v>
      </c>
      <c r="Q277" s="272">
        <v>0</v>
      </c>
      <c r="R277" s="272">
        <f>Q277*H277</f>
        <v>0</v>
      </c>
      <c r="S277" s="272">
        <v>0.042849999999999999</v>
      </c>
      <c r="T277" s="273">
        <f>S277*H277</f>
        <v>0.042849999999999999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74" t="s">
        <v>257</v>
      </c>
      <c r="AT277" s="274" t="s">
        <v>220</v>
      </c>
      <c r="AU277" s="274" t="s">
        <v>91</v>
      </c>
      <c r="AY277" s="17" t="s">
        <v>217</v>
      </c>
      <c r="BE277" s="159">
        <f>IF(N277="základná",J277,0)</f>
        <v>0</v>
      </c>
      <c r="BF277" s="159">
        <f>IF(N277="znížená",J277,0)</f>
        <v>0</v>
      </c>
      <c r="BG277" s="159">
        <f>IF(N277="zákl. prenesená",J277,0)</f>
        <v>0</v>
      </c>
      <c r="BH277" s="159">
        <f>IF(N277="zníž. prenesená",J277,0)</f>
        <v>0</v>
      </c>
      <c r="BI277" s="159">
        <f>IF(N277="nulová",J277,0)</f>
        <v>0</v>
      </c>
      <c r="BJ277" s="17" t="s">
        <v>91</v>
      </c>
      <c r="BK277" s="159">
        <f>ROUND(I277*H277,2)</f>
        <v>0</v>
      </c>
      <c r="BL277" s="17" t="s">
        <v>257</v>
      </c>
      <c r="BM277" s="274" t="s">
        <v>449</v>
      </c>
    </row>
    <row r="278" s="2" customFormat="1" ht="24.15" customHeight="1">
      <c r="A278" s="40"/>
      <c r="B278" s="41"/>
      <c r="C278" s="262" t="s">
        <v>450</v>
      </c>
      <c r="D278" s="262" t="s">
        <v>220</v>
      </c>
      <c r="E278" s="263" t="s">
        <v>451</v>
      </c>
      <c r="F278" s="264" t="s">
        <v>452</v>
      </c>
      <c r="G278" s="265" t="s">
        <v>305</v>
      </c>
      <c r="H278" s="266">
        <v>1</v>
      </c>
      <c r="I278" s="267"/>
      <c r="J278" s="268">
        <f>ROUND(I278*H278,2)</f>
        <v>0</v>
      </c>
      <c r="K278" s="269"/>
      <c r="L278" s="43"/>
      <c r="M278" s="270" t="s">
        <v>1</v>
      </c>
      <c r="N278" s="271" t="s">
        <v>44</v>
      </c>
      <c r="O278" s="99"/>
      <c r="P278" s="272">
        <f>O278*H278</f>
        <v>0</v>
      </c>
      <c r="Q278" s="272">
        <v>0.000368</v>
      </c>
      <c r="R278" s="272">
        <f>Q278*H278</f>
        <v>0.000368</v>
      </c>
      <c r="S278" s="272">
        <v>0</v>
      </c>
      <c r="T278" s="273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74" t="s">
        <v>257</v>
      </c>
      <c r="AT278" s="274" t="s">
        <v>220</v>
      </c>
      <c r="AU278" s="274" t="s">
        <v>91</v>
      </c>
      <c r="AY278" s="17" t="s">
        <v>217</v>
      </c>
      <c r="BE278" s="159">
        <f>IF(N278="základná",J278,0)</f>
        <v>0</v>
      </c>
      <c r="BF278" s="159">
        <f>IF(N278="znížená",J278,0)</f>
        <v>0</v>
      </c>
      <c r="BG278" s="159">
        <f>IF(N278="zákl. prenesená",J278,0)</f>
        <v>0</v>
      </c>
      <c r="BH278" s="159">
        <f>IF(N278="zníž. prenesená",J278,0)</f>
        <v>0</v>
      </c>
      <c r="BI278" s="159">
        <f>IF(N278="nulová",J278,0)</f>
        <v>0</v>
      </c>
      <c r="BJ278" s="17" t="s">
        <v>91</v>
      </c>
      <c r="BK278" s="159">
        <f>ROUND(I278*H278,2)</f>
        <v>0</v>
      </c>
      <c r="BL278" s="17" t="s">
        <v>257</v>
      </c>
      <c r="BM278" s="274" t="s">
        <v>453</v>
      </c>
    </row>
    <row r="279" s="2" customFormat="1" ht="24.15" customHeight="1">
      <c r="A279" s="40"/>
      <c r="B279" s="41"/>
      <c r="C279" s="309" t="s">
        <v>454</v>
      </c>
      <c r="D279" s="309" t="s">
        <v>386</v>
      </c>
      <c r="E279" s="310" t="s">
        <v>455</v>
      </c>
      <c r="F279" s="311" t="s">
        <v>456</v>
      </c>
      <c r="G279" s="312" t="s">
        <v>305</v>
      </c>
      <c r="H279" s="313">
        <v>1</v>
      </c>
      <c r="I279" s="314"/>
      <c r="J279" s="315">
        <f>ROUND(I279*H279,2)</f>
        <v>0</v>
      </c>
      <c r="K279" s="316"/>
      <c r="L279" s="317"/>
      <c r="M279" s="318" t="s">
        <v>1</v>
      </c>
      <c r="N279" s="319" t="s">
        <v>44</v>
      </c>
      <c r="O279" s="99"/>
      <c r="P279" s="272">
        <f>O279*H279</f>
        <v>0</v>
      </c>
      <c r="Q279" s="272">
        <v>0.00063000000000000003</v>
      </c>
      <c r="R279" s="272">
        <f>Q279*H279</f>
        <v>0.00063000000000000003</v>
      </c>
      <c r="S279" s="272">
        <v>0</v>
      </c>
      <c r="T279" s="273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74" t="s">
        <v>381</v>
      </c>
      <c r="AT279" s="274" t="s">
        <v>386</v>
      </c>
      <c r="AU279" s="274" t="s">
        <v>91</v>
      </c>
      <c r="AY279" s="17" t="s">
        <v>217</v>
      </c>
      <c r="BE279" s="159">
        <f>IF(N279="základná",J279,0)</f>
        <v>0</v>
      </c>
      <c r="BF279" s="159">
        <f>IF(N279="znížená",J279,0)</f>
        <v>0</v>
      </c>
      <c r="BG279" s="159">
        <f>IF(N279="zákl. prenesená",J279,0)</f>
        <v>0</v>
      </c>
      <c r="BH279" s="159">
        <f>IF(N279="zníž. prenesená",J279,0)</f>
        <v>0</v>
      </c>
      <c r="BI279" s="159">
        <f>IF(N279="nulová",J279,0)</f>
        <v>0</v>
      </c>
      <c r="BJ279" s="17" t="s">
        <v>91</v>
      </c>
      <c r="BK279" s="159">
        <f>ROUND(I279*H279,2)</f>
        <v>0</v>
      </c>
      <c r="BL279" s="17" t="s">
        <v>257</v>
      </c>
      <c r="BM279" s="274" t="s">
        <v>457</v>
      </c>
    </row>
    <row r="280" s="2" customFormat="1" ht="24.15" customHeight="1">
      <c r="A280" s="40"/>
      <c r="B280" s="41"/>
      <c r="C280" s="262" t="s">
        <v>458</v>
      </c>
      <c r="D280" s="262" t="s">
        <v>220</v>
      </c>
      <c r="E280" s="263" t="s">
        <v>459</v>
      </c>
      <c r="F280" s="264" t="s">
        <v>460</v>
      </c>
      <c r="G280" s="265" t="s">
        <v>406</v>
      </c>
      <c r="H280" s="266"/>
      <c r="I280" s="267"/>
      <c r="J280" s="268">
        <f>ROUND(I280*H280,2)</f>
        <v>0</v>
      </c>
      <c r="K280" s="269"/>
      <c r="L280" s="43"/>
      <c r="M280" s="270" t="s">
        <v>1</v>
      </c>
      <c r="N280" s="271" t="s">
        <v>44</v>
      </c>
      <c r="O280" s="99"/>
      <c r="P280" s="272">
        <f>O280*H280</f>
        <v>0</v>
      </c>
      <c r="Q280" s="272">
        <v>0</v>
      </c>
      <c r="R280" s="272">
        <f>Q280*H280</f>
        <v>0</v>
      </c>
      <c r="S280" s="272">
        <v>0</v>
      </c>
      <c r="T280" s="273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74" t="s">
        <v>257</v>
      </c>
      <c r="AT280" s="274" t="s">
        <v>220</v>
      </c>
      <c r="AU280" s="274" t="s">
        <v>91</v>
      </c>
      <c r="AY280" s="17" t="s">
        <v>217</v>
      </c>
      <c r="BE280" s="159">
        <f>IF(N280="základná",J280,0)</f>
        <v>0</v>
      </c>
      <c r="BF280" s="159">
        <f>IF(N280="znížená",J280,0)</f>
        <v>0</v>
      </c>
      <c r="BG280" s="159">
        <f>IF(N280="zákl. prenesená",J280,0)</f>
        <v>0</v>
      </c>
      <c r="BH280" s="159">
        <f>IF(N280="zníž. prenesená",J280,0)</f>
        <v>0</v>
      </c>
      <c r="BI280" s="159">
        <f>IF(N280="nulová",J280,0)</f>
        <v>0</v>
      </c>
      <c r="BJ280" s="17" t="s">
        <v>91</v>
      </c>
      <c r="BK280" s="159">
        <f>ROUND(I280*H280,2)</f>
        <v>0</v>
      </c>
      <c r="BL280" s="17" t="s">
        <v>257</v>
      </c>
      <c r="BM280" s="274" t="s">
        <v>461</v>
      </c>
    </row>
    <row r="281" s="12" customFormat="1" ht="22.8" customHeight="1">
      <c r="A281" s="12"/>
      <c r="B281" s="247"/>
      <c r="C281" s="248"/>
      <c r="D281" s="249" t="s">
        <v>77</v>
      </c>
      <c r="E281" s="260" t="s">
        <v>462</v>
      </c>
      <c r="F281" s="260" t="s">
        <v>463</v>
      </c>
      <c r="G281" s="248"/>
      <c r="H281" s="248"/>
      <c r="I281" s="251"/>
      <c r="J281" s="261">
        <f>BK281</f>
        <v>0</v>
      </c>
      <c r="K281" s="248"/>
      <c r="L281" s="252"/>
      <c r="M281" s="253"/>
      <c r="N281" s="254"/>
      <c r="O281" s="254"/>
      <c r="P281" s="255">
        <f>SUM(P282:P290)</f>
        <v>0</v>
      </c>
      <c r="Q281" s="254"/>
      <c r="R281" s="255">
        <f>SUM(R282:R290)</f>
        <v>0.0087650000000000002</v>
      </c>
      <c r="S281" s="254"/>
      <c r="T281" s="256">
        <f>SUM(T282:T290)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57" t="s">
        <v>91</v>
      </c>
      <c r="AT281" s="258" t="s">
        <v>77</v>
      </c>
      <c r="AU281" s="258" t="s">
        <v>85</v>
      </c>
      <c r="AY281" s="257" t="s">
        <v>217</v>
      </c>
      <c r="BK281" s="259">
        <f>SUM(BK282:BK290)</f>
        <v>0</v>
      </c>
    </row>
    <row r="282" s="2" customFormat="1" ht="24.15" customHeight="1">
      <c r="A282" s="40"/>
      <c r="B282" s="41"/>
      <c r="C282" s="262" t="s">
        <v>464</v>
      </c>
      <c r="D282" s="262" t="s">
        <v>220</v>
      </c>
      <c r="E282" s="263" t="s">
        <v>465</v>
      </c>
      <c r="F282" s="264" t="s">
        <v>466</v>
      </c>
      <c r="G282" s="265" t="s">
        <v>231</v>
      </c>
      <c r="H282" s="266">
        <v>2.5</v>
      </c>
      <c r="I282" s="267"/>
      <c r="J282" s="268">
        <f>ROUND(I282*H282,2)</f>
        <v>0</v>
      </c>
      <c r="K282" s="269"/>
      <c r="L282" s="43"/>
      <c r="M282" s="270" t="s">
        <v>1</v>
      </c>
      <c r="N282" s="271" t="s">
        <v>44</v>
      </c>
      <c r="O282" s="99"/>
      <c r="P282" s="272">
        <f>O282*H282</f>
        <v>0</v>
      </c>
      <c r="Q282" s="272">
        <v>0.00038000000000000002</v>
      </c>
      <c r="R282" s="272">
        <f>Q282*H282</f>
        <v>0.00095000000000000011</v>
      </c>
      <c r="S282" s="272">
        <v>0</v>
      </c>
      <c r="T282" s="273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74" t="s">
        <v>257</v>
      </c>
      <c r="AT282" s="274" t="s">
        <v>220</v>
      </c>
      <c r="AU282" s="274" t="s">
        <v>91</v>
      </c>
      <c r="AY282" s="17" t="s">
        <v>217</v>
      </c>
      <c r="BE282" s="159">
        <f>IF(N282="základná",J282,0)</f>
        <v>0</v>
      </c>
      <c r="BF282" s="159">
        <f>IF(N282="znížená",J282,0)</f>
        <v>0</v>
      </c>
      <c r="BG282" s="159">
        <f>IF(N282="zákl. prenesená",J282,0)</f>
        <v>0</v>
      </c>
      <c r="BH282" s="159">
        <f>IF(N282="zníž. prenesená",J282,0)</f>
        <v>0</v>
      </c>
      <c r="BI282" s="159">
        <f>IF(N282="nulová",J282,0)</f>
        <v>0</v>
      </c>
      <c r="BJ282" s="17" t="s">
        <v>91</v>
      </c>
      <c r="BK282" s="159">
        <f>ROUND(I282*H282,2)</f>
        <v>0</v>
      </c>
      <c r="BL282" s="17" t="s">
        <v>257</v>
      </c>
      <c r="BM282" s="274" t="s">
        <v>467</v>
      </c>
    </row>
    <row r="283" s="2" customFormat="1" ht="24.15" customHeight="1">
      <c r="A283" s="40"/>
      <c r="B283" s="41"/>
      <c r="C283" s="262" t="s">
        <v>468</v>
      </c>
      <c r="D283" s="262" t="s">
        <v>220</v>
      </c>
      <c r="E283" s="263" t="s">
        <v>469</v>
      </c>
      <c r="F283" s="264" t="s">
        <v>470</v>
      </c>
      <c r="G283" s="265" t="s">
        <v>231</v>
      </c>
      <c r="H283" s="266">
        <v>2.5</v>
      </c>
      <c r="I283" s="267"/>
      <c r="J283" s="268">
        <f>ROUND(I283*H283,2)</f>
        <v>0</v>
      </c>
      <c r="K283" s="269"/>
      <c r="L283" s="43"/>
      <c r="M283" s="270" t="s">
        <v>1</v>
      </c>
      <c r="N283" s="271" t="s">
        <v>44</v>
      </c>
      <c r="O283" s="99"/>
      <c r="P283" s="272">
        <f>O283*H283</f>
        <v>0</v>
      </c>
      <c r="Q283" s="272">
        <v>0.00048999999999999998</v>
      </c>
      <c r="R283" s="272">
        <f>Q283*H283</f>
        <v>0.001225</v>
      </c>
      <c r="S283" s="272">
        <v>0</v>
      </c>
      <c r="T283" s="273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74" t="s">
        <v>257</v>
      </c>
      <c r="AT283" s="274" t="s">
        <v>220</v>
      </c>
      <c r="AU283" s="274" t="s">
        <v>91</v>
      </c>
      <c r="AY283" s="17" t="s">
        <v>217</v>
      </c>
      <c r="BE283" s="159">
        <f>IF(N283="základná",J283,0)</f>
        <v>0</v>
      </c>
      <c r="BF283" s="159">
        <f>IF(N283="znížená",J283,0)</f>
        <v>0</v>
      </c>
      <c r="BG283" s="159">
        <f>IF(N283="zákl. prenesená",J283,0)</f>
        <v>0</v>
      </c>
      <c r="BH283" s="159">
        <f>IF(N283="zníž. prenesená",J283,0)</f>
        <v>0</v>
      </c>
      <c r="BI283" s="159">
        <f>IF(N283="nulová",J283,0)</f>
        <v>0</v>
      </c>
      <c r="BJ283" s="17" t="s">
        <v>91</v>
      </c>
      <c r="BK283" s="159">
        <f>ROUND(I283*H283,2)</f>
        <v>0</v>
      </c>
      <c r="BL283" s="17" t="s">
        <v>257</v>
      </c>
      <c r="BM283" s="274" t="s">
        <v>471</v>
      </c>
    </row>
    <row r="284" s="2" customFormat="1" ht="24.15" customHeight="1">
      <c r="A284" s="40"/>
      <c r="B284" s="41"/>
      <c r="C284" s="262" t="s">
        <v>472</v>
      </c>
      <c r="D284" s="262" t="s">
        <v>220</v>
      </c>
      <c r="E284" s="263" t="s">
        <v>473</v>
      </c>
      <c r="F284" s="264" t="s">
        <v>474</v>
      </c>
      <c r="G284" s="265" t="s">
        <v>231</v>
      </c>
      <c r="H284" s="266">
        <v>5</v>
      </c>
      <c r="I284" s="267"/>
      <c r="J284" s="268">
        <f>ROUND(I284*H284,2)</f>
        <v>0</v>
      </c>
      <c r="K284" s="269"/>
      <c r="L284" s="43"/>
      <c r="M284" s="270" t="s">
        <v>1</v>
      </c>
      <c r="N284" s="271" t="s">
        <v>44</v>
      </c>
      <c r="O284" s="99"/>
      <c r="P284" s="272">
        <f>O284*H284</f>
        <v>0</v>
      </c>
      <c r="Q284" s="272">
        <v>0.00060999999999999997</v>
      </c>
      <c r="R284" s="272">
        <f>Q284*H284</f>
        <v>0.0030499999999999998</v>
      </c>
      <c r="S284" s="272">
        <v>0</v>
      </c>
      <c r="T284" s="273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74" t="s">
        <v>257</v>
      </c>
      <c r="AT284" s="274" t="s">
        <v>220</v>
      </c>
      <c r="AU284" s="274" t="s">
        <v>91</v>
      </c>
      <c r="AY284" s="17" t="s">
        <v>217</v>
      </c>
      <c r="BE284" s="159">
        <f>IF(N284="základná",J284,0)</f>
        <v>0</v>
      </c>
      <c r="BF284" s="159">
        <f>IF(N284="znížená",J284,0)</f>
        <v>0</v>
      </c>
      <c r="BG284" s="159">
        <f>IF(N284="zákl. prenesená",J284,0)</f>
        <v>0</v>
      </c>
      <c r="BH284" s="159">
        <f>IF(N284="zníž. prenesená",J284,0)</f>
        <v>0</v>
      </c>
      <c r="BI284" s="159">
        <f>IF(N284="nulová",J284,0)</f>
        <v>0</v>
      </c>
      <c r="BJ284" s="17" t="s">
        <v>91</v>
      </c>
      <c r="BK284" s="159">
        <f>ROUND(I284*H284,2)</f>
        <v>0</v>
      </c>
      <c r="BL284" s="17" t="s">
        <v>257</v>
      </c>
      <c r="BM284" s="274" t="s">
        <v>475</v>
      </c>
    </row>
    <row r="285" s="2" customFormat="1" ht="16.5" customHeight="1">
      <c r="A285" s="40"/>
      <c r="B285" s="41"/>
      <c r="C285" s="262" t="s">
        <v>476</v>
      </c>
      <c r="D285" s="262" t="s">
        <v>220</v>
      </c>
      <c r="E285" s="263" t="s">
        <v>477</v>
      </c>
      <c r="F285" s="264" t="s">
        <v>478</v>
      </c>
      <c r="G285" s="265" t="s">
        <v>305</v>
      </c>
      <c r="H285" s="266">
        <v>6</v>
      </c>
      <c r="I285" s="267"/>
      <c r="J285" s="268">
        <f>ROUND(I285*H285,2)</f>
        <v>0</v>
      </c>
      <c r="K285" s="269"/>
      <c r="L285" s="43"/>
      <c r="M285" s="270" t="s">
        <v>1</v>
      </c>
      <c r="N285" s="271" t="s">
        <v>44</v>
      </c>
      <c r="O285" s="99"/>
      <c r="P285" s="272">
        <f>O285*H285</f>
        <v>0</v>
      </c>
      <c r="Q285" s="272">
        <v>1.0000000000000001E-05</v>
      </c>
      <c r="R285" s="272">
        <f>Q285*H285</f>
        <v>6.0000000000000008E-05</v>
      </c>
      <c r="S285" s="272">
        <v>0</v>
      </c>
      <c r="T285" s="273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74" t="s">
        <v>257</v>
      </c>
      <c r="AT285" s="274" t="s">
        <v>220</v>
      </c>
      <c r="AU285" s="274" t="s">
        <v>91</v>
      </c>
      <c r="AY285" s="17" t="s">
        <v>217</v>
      </c>
      <c r="BE285" s="159">
        <f>IF(N285="základná",J285,0)</f>
        <v>0</v>
      </c>
      <c r="BF285" s="159">
        <f>IF(N285="znížená",J285,0)</f>
        <v>0</v>
      </c>
      <c r="BG285" s="159">
        <f>IF(N285="zákl. prenesená",J285,0)</f>
        <v>0</v>
      </c>
      <c r="BH285" s="159">
        <f>IF(N285="zníž. prenesená",J285,0)</f>
        <v>0</v>
      </c>
      <c r="BI285" s="159">
        <f>IF(N285="nulová",J285,0)</f>
        <v>0</v>
      </c>
      <c r="BJ285" s="17" t="s">
        <v>91</v>
      </c>
      <c r="BK285" s="159">
        <f>ROUND(I285*H285,2)</f>
        <v>0</v>
      </c>
      <c r="BL285" s="17" t="s">
        <v>257</v>
      </c>
      <c r="BM285" s="274" t="s">
        <v>479</v>
      </c>
    </row>
    <row r="286" s="13" customFormat="1">
      <c r="A286" s="13"/>
      <c r="B286" s="275"/>
      <c r="C286" s="276"/>
      <c r="D286" s="277" t="s">
        <v>225</v>
      </c>
      <c r="E286" s="278" t="s">
        <v>1</v>
      </c>
      <c r="F286" s="279" t="s">
        <v>480</v>
      </c>
      <c r="G286" s="276"/>
      <c r="H286" s="280">
        <v>2</v>
      </c>
      <c r="I286" s="281"/>
      <c r="J286" s="276"/>
      <c r="K286" s="276"/>
      <c r="L286" s="282"/>
      <c r="M286" s="283"/>
      <c r="N286" s="284"/>
      <c r="O286" s="284"/>
      <c r="P286" s="284"/>
      <c r="Q286" s="284"/>
      <c r="R286" s="284"/>
      <c r="S286" s="284"/>
      <c r="T286" s="28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86" t="s">
        <v>225</v>
      </c>
      <c r="AU286" s="286" t="s">
        <v>91</v>
      </c>
      <c r="AV286" s="13" t="s">
        <v>91</v>
      </c>
      <c r="AW286" s="13" t="s">
        <v>33</v>
      </c>
      <c r="AX286" s="13" t="s">
        <v>78</v>
      </c>
      <c r="AY286" s="286" t="s">
        <v>217</v>
      </c>
    </row>
    <row r="287" s="13" customFormat="1">
      <c r="A287" s="13"/>
      <c r="B287" s="275"/>
      <c r="C287" s="276"/>
      <c r="D287" s="277" t="s">
        <v>225</v>
      </c>
      <c r="E287" s="278" t="s">
        <v>1</v>
      </c>
      <c r="F287" s="279" t="s">
        <v>481</v>
      </c>
      <c r="G287" s="276"/>
      <c r="H287" s="280">
        <v>4</v>
      </c>
      <c r="I287" s="281"/>
      <c r="J287" s="276"/>
      <c r="K287" s="276"/>
      <c r="L287" s="282"/>
      <c r="M287" s="283"/>
      <c r="N287" s="284"/>
      <c r="O287" s="284"/>
      <c r="P287" s="284"/>
      <c r="Q287" s="284"/>
      <c r="R287" s="284"/>
      <c r="S287" s="284"/>
      <c r="T287" s="28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6" t="s">
        <v>225</v>
      </c>
      <c r="AU287" s="286" t="s">
        <v>91</v>
      </c>
      <c r="AV287" s="13" t="s">
        <v>91</v>
      </c>
      <c r="AW287" s="13" t="s">
        <v>33</v>
      </c>
      <c r="AX287" s="13" t="s">
        <v>78</v>
      </c>
      <c r="AY287" s="286" t="s">
        <v>217</v>
      </c>
    </row>
    <row r="288" s="14" customFormat="1">
      <c r="A288" s="14"/>
      <c r="B288" s="287"/>
      <c r="C288" s="288"/>
      <c r="D288" s="277" t="s">
        <v>225</v>
      </c>
      <c r="E288" s="289" t="s">
        <v>1</v>
      </c>
      <c r="F288" s="290" t="s">
        <v>228</v>
      </c>
      <c r="G288" s="288"/>
      <c r="H288" s="291">
        <v>6</v>
      </c>
      <c r="I288" s="292"/>
      <c r="J288" s="288"/>
      <c r="K288" s="288"/>
      <c r="L288" s="293"/>
      <c r="M288" s="294"/>
      <c r="N288" s="295"/>
      <c r="O288" s="295"/>
      <c r="P288" s="295"/>
      <c r="Q288" s="295"/>
      <c r="R288" s="295"/>
      <c r="S288" s="295"/>
      <c r="T288" s="29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97" t="s">
        <v>225</v>
      </c>
      <c r="AU288" s="297" t="s">
        <v>91</v>
      </c>
      <c r="AV288" s="14" t="s">
        <v>140</v>
      </c>
      <c r="AW288" s="14" t="s">
        <v>33</v>
      </c>
      <c r="AX288" s="14" t="s">
        <v>85</v>
      </c>
      <c r="AY288" s="297" t="s">
        <v>217</v>
      </c>
    </row>
    <row r="289" s="2" customFormat="1" ht="16.5" customHeight="1">
      <c r="A289" s="40"/>
      <c r="B289" s="41"/>
      <c r="C289" s="309" t="s">
        <v>482</v>
      </c>
      <c r="D289" s="309" t="s">
        <v>386</v>
      </c>
      <c r="E289" s="310" t="s">
        <v>483</v>
      </c>
      <c r="F289" s="311" t="s">
        <v>484</v>
      </c>
      <c r="G289" s="312" t="s">
        <v>305</v>
      </c>
      <c r="H289" s="313">
        <v>6</v>
      </c>
      <c r="I289" s="314"/>
      <c r="J289" s="315">
        <f>ROUND(I289*H289,2)</f>
        <v>0</v>
      </c>
      <c r="K289" s="316"/>
      <c r="L289" s="317"/>
      <c r="M289" s="318" t="s">
        <v>1</v>
      </c>
      <c r="N289" s="319" t="s">
        <v>44</v>
      </c>
      <c r="O289" s="99"/>
      <c r="P289" s="272">
        <f>O289*H289</f>
        <v>0</v>
      </c>
      <c r="Q289" s="272">
        <v>0.00058</v>
      </c>
      <c r="R289" s="272">
        <f>Q289*H289</f>
        <v>0.00348</v>
      </c>
      <c r="S289" s="272">
        <v>0</v>
      </c>
      <c r="T289" s="273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74" t="s">
        <v>381</v>
      </c>
      <c r="AT289" s="274" t="s">
        <v>386</v>
      </c>
      <c r="AU289" s="274" t="s">
        <v>91</v>
      </c>
      <c r="AY289" s="17" t="s">
        <v>217</v>
      </c>
      <c r="BE289" s="159">
        <f>IF(N289="základná",J289,0)</f>
        <v>0</v>
      </c>
      <c r="BF289" s="159">
        <f>IF(N289="znížená",J289,0)</f>
        <v>0</v>
      </c>
      <c r="BG289" s="159">
        <f>IF(N289="zákl. prenesená",J289,0)</f>
        <v>0</v>
      </c>
      <c r="BH289" s="159">
        <f>IF(N289="zníž. prenesená",J289,0)</f>
        <v>0</v>
      </c>
      <c r="BI289" s="159">
        <f>IF(N289="nulová",J289,0)</f>
        <v>0</v>
      </c>
      <c r="BJ289" s="17" t="s">
        <v>91</v>
      </c>
      <c r="BK289" s="159">
        <f>ROUND(I289*H289,2)</f>
        <v>0</v>
      </c>
      <c r="BL289" s="17" t="s">
        <v>257</v>
      </c>
      <c r="BM289" s="274" t="s">
        <v>485</v>
      </c>
    </row>
    <row r="290" s="2" customFormat="1" ht="24.15" customHeight="1">
      <c r="A290" s="40"/>
      <c r="B290" s="41"/>
      <c r="C290" s="262" t="s">
        <v>486</v>
      </c>
      <c r="D290" s="262" t="s">
        <v>220</v>
      </c>
      <c r="E290" s="263" t="s">
        <v>487</v>
      </c>
      <c r="F290" s="264" t="s">
        <v>488</v>
      </c>
      <c r="G290" s="265" t="s">
        <v>406</v>
      </c>
      <c r="H290" s="266"/>
      <c r="I290" s="267"/>
      <c r="J290" s="268">
        <f>ROUND(I290*H290,2)</f>
        <v>0</v>
      </c>
      <c r="K290" s="269"/>
      <c r="L290" s="43"/>
      <c r="M290" s="270" t="s">
        <v>1</v>
      </c>
      <c r="N290" s="271" t="s">
        <v>44</v>
      </c>
      <c r="O290" s="99"/>
      <c r="P290" s="272">
        <f>O290*H290</f>
        <v>0</v>
      </c>
      <c r="Q290" s="272">
        <v>0</v>
      </c>
      <c r="R290" s="272">
        <f>Q290*H290</f>
        <v>0</v>
      </c>
      <c r="S290" s="272">
        <v>0</v>
      </c>
      <c r="T290" s="273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74" t="s">
        <v>257</v>
      </c>
      <c r="AT290" s="274" t="s">
        <v>220</v>
      </c>
      <c r="AU290" s="274" t="s">
        <v>91</v>
      </c>
      <c r="AY290" s="17" t="s">
        <v>217</v>
      </c>
      <c r="BE290" s="159">
        <f>IF(N290="základná",J290,0)</f>
        <v>0</v>
      </c>
      <c r="BF290" s="159">
        <f>IF(N290="znížená",J290,0)</f>
        <v>0</v>
      </c>
      <c r="BG290" s="159">
        <f>IF(N290="zákl. prenesená",J290,0)</f>
        <v>0</v>
      </c>
      <c r="BH290" s="159">
        <f>IF(N290="zníž. prenesená",J290,0)</f>
        <v>0</v>
      </c>
      <c r="BI290" s="159">
        <f>IF(N290="nulová",J290,0)</f>
        <v>0</v>
      </c>
      <c r="BJ290" s="17" t="s">
        <v>91</v>
      </c>
      <c r="BK290" s="159">
        <f>ROUND(I290*H290,2)</f>
        <v>0</v>
      </c>
      <c r="BL290" s="17" t="s">
        <v>257</v>
      </c>
      <c r="BM290" s="274" t="s">
        <v>489</v>
      </c>
    </row>
    <row r="291" s="12" customFormat="1" ht="22.8" customHeight="1">
      <c r="A291" s="12"/>
      <c r="B291" s="247"/>
      <c r="C291" s="248"/>
      <c r="D291" s="249" t="s">
        <v>77</v>
      </c>
      <c r="E291" s="260" t="s">
        <v>490</v>
      </c>
      <c r="F291" s="260" t="s">
        <v>491</v>
      </c>
      <c r="G291" s="248"/>
      <c r="H291" s="248"/>
      <c r="I291" s="251"/>
      <c r="J291" s="261">
        <f>BK291</f>
        <v>0</v>
      </c>
      <c r="K291" s="248"/>
      <c r="L291" s="252"/>
      <c r="M291" s="253"/>
      <c r="N291" s="254"/>
      <c r="O291" s="254"/>
      <c r="P291" s="255">
        <f>SUM(P292:P358)</f>
        <v>0</v>
      </c>
      <c r="Q291" s="254"/>
      <c r="R291" s="255">
        <f>SUM(R292:R358)</f>
        <v>0.36041684999999996</v>
      </c>
      <c r="S291" s="254"/>
      <c r="T291" s="256">
        <f>SUM(T292:T358)</f>
        <v>0.2394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57" t="s">
        <v>91</v>
      </c>
      <c r="AT291" s="258" t="s">
        <v>77</v>
      </c>
      <c r="AU291" s="258" t="s">
        <v>85</v>
      </c>
      <c r="AY291" s="257" t="s">
        <v>217</v>
      </c>
      <c r="BK291" s="259">
        <f>SUM(BK292:BK358)</f>
        <v>0</v>
      </c>
    </row>
    <row r="292" s="2" customFormat="1" ht="24.15" customHeight="1">
      <c r="A292" s="40"/>
      <c r="B292" s="41"/>
      <c r="C292" s="262" t="s">
        <v>492</v>
      </c>
      <c r="D292" s="262" t="s">
        <v>220</v>
      </c>
      <c r="E292" s="263" t="s">
        <v>493</v>
      </c>
      <c r="F292" s="264" t="s">
        <v>494</v>
      </c>
      <c r="G292" s="265" t="s">
        <v>495</v>
      </c>
      <c r="H292" s="266">
        <v>2</v>
      </c>
      <c r="I292" s="267"/>
      <c r="J292" s="268">
        <f>ROUND(I292*H292,2)</f>
        <v>0</v>
      </c>
      <c r="K292" s="269"/>
      <c r="L292" s="43"/>
      <c r="M292" s="270" t="s">
        <v>1</v>
      </c>
      <c r="N292" s="271" t="s">
        <v>44</v>
      </c>
      <c r="O292" s="99"/>
      <c r="P292" s="272">
        <f>O292*H292</f>
        <v>0</v>
      </c>
      <c r="Q292" s="272">
        <v>0</v>
      </c>
      <c r="R292" s="272">
        <f>Q292*H292</f>
        <v>0</v>
      </c>
      <c r="S292" s="272">
        <v>0.034200000000000001</v>
      </c>
      <c r="T292" s="273">
        <f>S292*H292</f>
        <v>0.068400000000000002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74" t="s">
        <v>257</v>
      </c>
      <c r="AT292" s="274" t="s">
        <v>220</v>
      </c>
      <c r="AU292" s="274" t="s">
        <v>91</v>
      </c>
      <c r="AY292" s="17" t="s">
        <v>217</v>
      </c>
      <c r="BE292" s="159">
        <f>IF(N292="základná",J292,0)</f>
        <v>0</v>
      </c>
      <c r="BF292" s="159">
        <f>IF(N292="znížená",J292,0)</f>
        <v>0</v>
      </c>
      <c r="BG292" s="159">
        <f>IF(N292="zákl. prenesená",J292,0)</f>
        <v>0</v>
      </c>
      <c r="BH292" s="159">
        <f>IF(N292="zníž. prenesená",J292,0)</f>
        <v>0</v>
      </c>
      <c r="BI292" s="159">
        <f>IF(N292="nulová",J292,0)</f>
        <v>0</v>
      </c>
      <c r="BJ292" s="17" t="s">
        <v>91</v>
      </c>
      <c r="BK292" s="159">
        <f>ROUND(I292*H292,2)</f>
        <v>0</v>
      </c>
      <c r="BL292" s="17" t="s">
        <v>257</v>
      </c>
      <c r="BM292" s="274" t="s">
        <v>496</v>
      </c>
    </row>
    <row r="293" s="13" customFormat="1">
      <c r="A293" s="13"/>
      <c r="B293" s="275"/>
      <c r="C293" s="276"/>
      <c r="D293" s="277" t="s">
        <v>225</v>
      </c>
      <c r="E293" s="278" t="s">
        <v>1</v>
      </c>
      <c r="F293" s="279" t="s">
        <v>993</v>
      </c>
      <c r="G293" s="276"/>
      <c r="H293" s="280">
        <v>2</v>
      </c>
      <c r="I293" s="281"/>
      <c r="J293" s="276"/>
      <c r="K293" s="276"/>
      <c r="L293" s="282"/>
      <c r="M293" s="283"/>
      <c r="N293" s="284"/>
      <c r="O293" s="284"/>
      <c r="P293" s="284"/>
      <c r="Q293" s="284"/>
      <c r="R293" s="284"/>
      <c r="S293" s="284"/>
      <c r="T293" s="28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6" t="s">
        <v>225</v>
      </c>
      <c r="AU293" s="286" t="s">
        <v>91</v>
      </c>
      <c r="AV293" s="13" t="s">
        <v>91</v>
      </c>
      <c r="AW293" s="13" t="s">
        <v>33</v>
      </c>
      <c r="AX293" s="13" t="s">
        <v>78</v>
      </c>
      <c r="AY293" s="286" t="s">
        <v>217</v>
      </c>
    </row>
    <row r="294" s="14" customFormat="1">
      <c r="A294" s="14"/>
      <c r="B294" s="287"/>
      <c r="C294" s="288"/>
      <c r="D294" s="277" t="s">
        <v>225</v>
      </c>
      <c r="E294" s="289" t="s">
        <v>153</v>
      </c>
      <c r="F294" s="290" t="s">
        <v>228</v>
      </c>
      <c r="G294" s="288"/>
      <c r="H294" s="291">
        <v>2</v>
      </c>
      <c r="I294" s="292"/>
      <c r="J294" s="288"/>
      <c r="K294" s="288"/>
      <c r="L294" s="293"/>
      <c r="M294" s="294"/>
      <c r="N294" s="295"/>
      <c r="O294" s="295"/>
      <c r="P294" s="295"/>
      <c r="Q294" s="295"/>
      <c r="R294" s="295"/>
      <c r="S294" s="295"/>
      <c r="T294" s="29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97" t="s">
        <v>225</v>
      </c>
      <c r="AU294" s="297" t="s">
        <v>91</v>
      </c>
      <c r="AV294" s="14" t="s">
        <v>140</v>
      </c>
      <c r="AW294" s="14" t="s">
        <v>33</v>
      </c>
      <c r="AX294" s="14" t="s">
        <v>85</v>
      </c>
      <c r="AY294" s="297" t="s">
        <v>217</v>
      </c>
    </row>
    <row r="295" s="2" customFormat="1" ht="24.15" customHeight="1">
      <c r="A295" s="40"/>
      <c r="B295" s="41"/>
      <c r="C295" s="262" t="s">
        <v>498</v>
      </c>
      <c r="D295" s="262" t="s">
        <v>220</v>
      </c>
      <c r="E295" s="263" t="s">
        <v>503</v>
      </c>
      <c r="F295" s="264" t="s">
        <v>504</v>
      </c>
      <c r="G295" s="265" t="s">
        <v>305</v>
      </c>
      <c r="H295" s="266">
        <v>2</v>
      </c>
      <c r="I295" s="267"/>
      <c r="J295" s="268">
        <f>ROUND(I295*H295,2)</f>
        <v>0</v>
      </c>
      <c r="K295" s="269"/>
      <c r="L295" s="43"/>
      <c r="M295" s="270" t="s">
        <v>1</v>
      </c>
      <c r="N295" s="271" t="s">
        <v>44</v>
      </c>
      <c r="O295" s="99"/>
      <c r="P295" s="272">
        <f>O295*H295</f>
        <v>0</v>
      </c>
      <c r="Q295" s="272">
        <v>0</v>
      </c>
      <c r="R295" s="272">
        <f>Q295*H295</f>
        <v>0</v>
      </c>
      <c r="S295" s="272">
        <v>0</v>
      </c>
      <c r="T295" s="273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74" t="s">
        <v>257</v>
      </c>
      <c r="AT295" s="274" t="s">
        <v>220</v>
      </c>
      <c r="AU295" s="274" t="s">
        <v>91</v>
      </c>
      <c r="AY295" s="17" t="s">
        <v>217</v>
      </c>
      <c r="BE295" s="159">
        <f>IF(N295="základná",J295,0)</f>
        <v>0</v>
      </c>
      <c r="BF295" s="159">
        <f>IF(N295="znížená",J295,0)</f>
        <v>0</v>
      </c>
      <c r="BG295" s="159">
        <f>IF(N295="zákl. prenesená",J295,0)</f>
        <v>0</v>
      </c>
      <c r="BH295" s="159">
        <f>IF(N295="zníž. prenesená",J295,0)</f>
        <v>0</v>
      </c>
      <c r="BI295" s="159">
        <f>IF(N295="nulová",J295,0)</f>
        <v>0</v>
      </c>
      <c r="BJ295" s="17" t="s">
        <v>91</v>
      </c>
      <c r="BK295" s="159">
        <f>ROUND(I295*H295,2)</f>
        <v>0</v>
      </c>
      <c r="BL295" s="17" t="s">
        <v>257</v>
      </c>
      <c r="BM295" s="274" t="s">
        <v>505</v>
      </c>
    </row>
    <row r="296" s="13" customFormat="1">
      <c r="A296" s="13"/>
      <c r="B296" s="275"/>
      <c r="C296" s="276"/>
      <c r="D296" s="277" t="s">
        <v>225</v>
      </c>
      <c r="E296" s="278" t="s">
        <v>1</v>
      </c>
      <c r="F296" s="279" t="s">
        <v>153</v>
      </c>
      <c r="G296" s="276"/>
      <c r="H296" s="280">
        <v>2</v>
      </c>
      <c r="I296" s="281"/>
      <c r="J296" s="276"/>
      <c r="K296" s="276"/>
      <c r="L296" s="282"/>
      <c r="M296" s="283"/>
      <c r="N296" s="284"/>
      <c r="O296" s="284"/>
      <c r="P296" s="284"/>
      <c r="Q296" s="284"/>
      <c r="R296" s="284"/>
      <c r="S296" s="284"/>
      <c r="T296" s="28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86" t="s">
        <v>225</v>
      </c>
      <c r="AU296" s="286" t="s">
        <v>91</v>
      </c>
      <c r="AV296" s="13" t="s">
        <v>91</v>
      </c>
      <c r="AW296" s="13" t="s">
        <v>33</v>
      </c>
      <c r="AX296" s="13" t="s">
        <v>78</v>
      </c>
      <c r="AY296" s="286" t="s">
        <v>217</v>
      </c>
    </row>
    <row r="297" s="14" customFormat="1">
      <c r="A297" s="14"/>
      <c r="B297" s="287"/>
      <c r="C297" s="288"/>
      <c r="D297" s="277" t="s">
        <v>225</v>
      </c>
      <c r="E297" s="289" t="s">
        <v>1</v>
      </c>
      <c r="F297" s="290" t="s">
        <v>228</v>
      </c>
      <c r="G297" s="288"/>
      <c r="H297" s="291">
        <v>2</v>
      </c>
      <c r="I297" s="292"/>
      <c r="J297" s="288"/>
      <c r="K297" s="288"/>
      <c r="L297" s="293"/>
      <c r="M297" s="294"/>
      <c r="N297" s="295"/>
      <c r="O297" s="295"/>
      <c r="P297" s="295"/>
      <c r="Q297" s="295"/>
      <c r="R297" s="295"/>
      <c r="S297" s="295"/>
      <c r="T297" s="29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97" t="s">
        <v>225</v>
      </c>
      <c r="AU297" s="297" t="s">
        <v>91</v>
      </c>
      <c r="AV297" s="14" t="s">
        <v>140</v>
      </c>
      <c r="AW297" s="14" t="s">
        <v>33</v>
      </c>
      <c r="AX297" s="14" t="s">
        <v>85</v>
      </c>
      <c r="AY297" s="297" t="s">
        <v>217</v>
      </c>
    </row>
    <row r="298" s="2" customFormat="1" ht="37.8" customHeight="1">
      <c r="A298" s="40"/>
      <c r="B298" s="41"/>
      <c r="C298" s="309" t="s">
        <v>502</v>
      </c>
      <c r="D298" s="309" t="s">
        <v>386</v>
      </c>
      <c r="E298" s="310" t="s">
        <v>507</v>
      </c>
      <c r="F298" s="311" t="s">
        <v>508</v>
      </c>
      <c r="G298" s="312" t="s">
        <v>305</v>
      </c>
      <c r="H298" s="313">
        <v>2</v>
      </c>
      <c r="I298" s="314"/>
      <c r="J298" s="315">
        <f>ROUND(I298*H298,2)</f>
        <v>0</v>
      </c>
      <c r="K298" s="316"/>
      <c r="L298" s="317"/>
      <c r="M298" s="318" t="s">
        <v>1</v>
      </c>
      <c r="N298" s="319" t="s">
        <v>44</v>
      </c>
      <c r="O298" s="99"/>
      <c r="P298" s="272">
        <f>O298*H298</f>
        <v>0</v>
      </c>
      <c r="Q298" s="272">
        <v>0.016049999999999998</v>
      </c>
      <c r="R298" s="272">
        <f>Q298*H298</f>
        <v>0.032099999999999997</v>
      </c>
      <c r="S298" s="272">
        <v>0</v>
      </c>
      <c r="T298" s="273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74" t="s">
        <v>381</v>
      </c>
      <c r="AT298" s="274" t="s">
        <v>386</v>
      </c>
      <c r="AU298" s="274" t="s">
        <v>91</v>
      </c>
      <c r="AY298" s="17" t="s">
        <v>217</v>
      </c>
      <c r="BE298" s="159">
        <f>IF(N298="základná",J298,0)</f>
        <v>0</v>
      </c>
      <c r="BF298" s="159">
        <f>IF(N298="znížená",J298,0)</f>
        <v>0</v>
      </c>
      <c r="BG298" s="159">
        <f>IF(N298="zákl. prenesená",J298,0)</f>
        <v>0</v>
      </c>
      <c r="BH298" s="159">
        <f>IF(N298="zníž. prenesená",J298,0)</f>
        <v>0</v>
      </c>
      <c r="BI298" s="159">
        <f>IF(N298="nulová",J298,0)</f>
        <v>0</v>
      </c>
      <c r="BJ298" s="17" t="s">
        <v>91</v>
      </c>
      <c r="BK298" s="159">
        <f>ROUND(I298*H298,2)</f>
        <v>0</v>
      </c>
      <c r="BL298" s="17" t="s">
        <v>257</v>
      </c>
      <c r="BM298" s="274" t="s">
        <v>509</v>
      </c>
    </row>
    <row r="299" s="2" customFormat="1" ht="16.5" customHeight="1">
      <c r="A299" s="40"/>
      <c r="B299" s="41"/>
      <c r="C299" s="262" t="s">
        <v>506</v>
      </c>
      <c r="D299" s="262" t="s">
        <v>220</v>
      </c>
      <c r="E299" s="263" t="s">
        <v>511</v>
      </c>
      <c r="F299" s="264" t="s">
        <v>512</v>
      </c>
      <c r="G299" s="265" t="s">
        <v>305</v>
      </c>
      <c r="H299" s="266">
        <v>2</v>
      </c>
      <c r="I299" s="267"/>
      <c r="J299" s="268">
        <f>ROUND(I299*H299,2)</f>
        <v>0</v>
      </c>
      <c r="K299" s="269"/>
      <c r="L299" s="43"/>
      <c r="M299" s="270" t="s">
        <v>1</v>
      </c>
      <c r="N299" s="271" t="s">
        <v>44</v>
      </c>
      <c r="O299" s="99"/>
      <c r="P299" s="272">
        <f>O299*H299</f>
        <v>0</v>
      </c>
      <c r="Q299" s="272">
        <v>0</v>
      </c>
      <c r="R299" s="272">
        <f>Q299*H299</f>
        <v>0</v>
      </c>
      <c r="S299" s="272">
        <v>0</v>
      </c>
      <c r="T299" s="273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74" t="s">
        <v>257</v>
      </c>
      <c r="AT299" s="274" t="s">
        <v>220</v>
      </c>
      <c r="AU299" s="274" t="s">
        <v>91</v>
      </c>
      <c r="AY299" s="17" t="s">
        <v>217</v>
      </c>
      <c r="BE299" s="159">
        <f>IF(N299="základná",J299,0)</f>
        <v>0</v>
      </c>
      <c r="BF299" s="159">
        <f>IF(N299="znížená",J299,0)</f>
        <v>0</v>
      </c>
      <c r="BG299" s="159">
        <f>IF(N299="zákl. prenesená",J299,0)</f>
        <v>0</v>
      </c>
      <c r="BH299" s="159">
        <f>IF(N299="zníž. prenesená",J299,0)</f>
        <v>0</v>
      </c>
      <c r="BI299" s="159">
        <f>IF(N299="nulová",J299,0)</f>
        <v>0</v>
      </c>
      <c r="BJ299" s="17" t="s">
        <v>91</v>
      </c>
      <c r="BK299" s="159">
        <f>ROUND(I299*H299,2)</f>
        <v>0</v>
      </c>
      <c r="BL299" s="17" t="s">
        <v>257</v>
      </c>
      <c r="BM299" s="274" t="s">
        <v>513</v>
      </c>
    </row>
    <row r="300" s="13" customFormat="1">
      <c r="A300" s="13"/>
      <c r="B300" s="275"/>
      <c r="C300" s="276"/>
      <c r="D300" s="277" t="s">
        <v>225</v>
      </c>
      <c r="E300" s="278" t="s">
        <v>1</v>
      </c>
      <c r="F300" s="279" t="s">
        <v>153</v>
      </c>
      <c r="G300" s="276"/>
      <c r="H300" s="280">
        <v>2</v>
      </c>
      <c r="I300" s="281"/>
      <c r="J300" s="276"/>
      <c r="K300" s="276"/>
      <c r="L300" s="282"/>
      <c r="M300" s="283"/>
      <c r="N300" s="284"/>
      <c r="O300" s="284"/>
      <c r="P300" s="284"/>
      <c r="Q300" s="284"/>
      <c r="R300" s="284"/>
      <c r="S300" s="284"/>
      <c r="T300" s="28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86" t="s">
        <v>225</v>
      </c>
      <c r="AU300" s="286" t="s">
        <v>91</v>
      </c>
      <c r="AV300" s="13" t="s">
        <v>91</v>
      </c>
      <c r="AW300" s="13" t="s">
        <v>33</v>
      </c>
      <c r="AX300" s="13" t="s">
        <v>78</v>
      </c>
      <c r="AY300" s="286" t="s">
        <v>217</v>
      </c>
    </row>
    <row r="301" s="14" customFormat="1">
      <c r="A301" s="14"/>
      <c r="B301" s="287"/>
      <c r="C301" s="288"/>
      <c r="D301" s="277" t="s">
        <v>225</v>
      </c>
      <c r="E301" s="289" t="s">
        <v>1</v>
      </c>
      <c r="F301" s="290" t="s">
        <v>228</v>
      </c>
      <c r="G301" s="288"/>
      <c r="H301" s="291">
        <v>2</v>
      </c>
      <c r="I301" s="292"/>
      <c r="J301" s="288"/>
      <c r="K301" s="288"/>
      <c r="L301" s="293"/>
      <c r="M301" s="294"/>
      <c r="N301" s="295"/>
      <c r="O301" s="295"/>
      <c r="P301" s="295"/>
      <c r="Q301" s="295"/>
      <c r="R301" s="295"/>
      <c r="S301" s="295"/>
      <c r="T301" s="29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97" t="s">
        <v>225</v>
      </c>
      <c r="AU301" s="297" t="s">
        <v>91</v>
      </c>
      <c r="AV301" s="14" t="s">
        <v>140</v>
      </c>
      <c r="AW301" s="14" t="s">
        <v>33</v>
      </c>
      <c r="AX301" s="14" t="s">
        <v>85</v>
      </c>
      <c r="AY301" s="297" t="s">
        <v>217</v>
      </c>
    </row>
    <row r="302" s="2" customFormat="1" ht="24.15" customHeight="1">
      <c r="A302" s="40"/>
      <c r="B302" s="41"/>
      <c r="C302" s="309" t="s">
        <v>510</v>
      </c>
      <c r="D302" s="309" t="s">
        <v>386</v>
      </c>
      <c r="E302" s="310" t="s">
        <v>515</v>
      </c>
      <c r="F302" s="311" t="s">
        <v>516</v>
      </c>
      <c r="G302" s="312" t="s">
        <v>305</v>
      </c>
      <c r="H302" s="313">
        <v>2</v>
      </c>
      <c r="I302" s="314"/>
      <c r="J302" s="315">
        <f>ROUND(I302*H302,2)</f>
        <v>0</v>
      </c>
      <c r="K302" s="316"/>
      <c r="L302" s="317"/>
      <c r="M302" s="318" t="s">
        <v>1</v>
      </c>
      <c r="N302" s="319" t="s">
        <v>44</v>
      </c>
      <c r="O302" s="99"/>
      <c r="P302" s="272">
        <f>O302*H302</f>
        <v>0</v>
      </c>
      <c r="Q302" s="272">
        <v>0.0135</v>
      </c>
      <c r="R302" s="272">
        <f>Q302*H302</f>
        <v>0.027</v>
      </c>
      <c r="S302" s="272">
        <v>0</v>
      </c>
      <c r="T302" s="273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74" t="s">
        <v>381</v>
      </c>
      <c r="AT302" s="274" t="s">
        <v>386</v>
      </c>
      <c r="AU302" s="274" t="s">
        <v>91</v>
      </c>
      <c r="AY302" s="17" t="s">
        <v>217</v>
      </c>
      <c r="BE302" s="159">
        <f>IF(N302="základná",J302,0)</f>
        <v>0</v>
      </c>
      <c r="BF302" s="159">
        <f>IF(N302="znížená",J302,0)</f>
        <v>0</v>
      </c>
      <c r="BG302" s="159">
        <f>IF(N302="zákl. prenesená",J302,0)</f>
        <v>0</v>
      </c>
      <c r="BH302" s="159">
        <f>IF(N302="zníž. prenesená",J302,0)</f>
        <v>0</v>
      </c>
      <c r="BI302" s="159">
        <f>IF(N302="nulová",J302,0)</f>
        <v>0</v>
      </c>
      <c r="BJ302" s="17" t="s">
        <v>91</v>
      </c>
      <c r="BK302" s="159">
        <f>ROUND(I302*H302,2)</f>
        <v>0</v>
      </c>
      <c r="BL302" s="17" t="s">
        <v>257</v>
      </c>
      <c r="BM302" s="274" t="s">
        <v>517</v>
      </c>
    </row>
    <row r="303" s="2" customFormat="1" ht="24.15" customHeight="1">
      <c r="A303" s="40"/>
      <c r="B303" s="41"/>
      <c r="C303" s="262" t="s">
        <v>514</v>
      </c>
      <c r="D303" s="262" t="s">
        <v>220</v>
      </c>
      <c r="E303" s="263" t="s">
        <v>535</v>
      </c>
      <c r="F303" s="264" t="s">
        <v>536</v>
      </c>
      <c r="G303" s="265" t="s">
        <v>305</v>
      </c>
      <c r="H303" s="266">
        <v>2</v>
      </c>
      <c r="I303" s="267"/>
      <c r="J303" s="268">
        <f>ROUND(I303*H303,2)</f>
        <v>0</v>
      </c>
      <c r="K303" s="269"/>
      <c r="L303" s="43"/>
      <c r="M303" s="270" t="s">
        <v>1</v>
      </c>
      <c r="N303" s="271" t="s">
        <v>44</v>
      </c>
      <c r="O303" s="99"/>
      <c r="P303" s="272">
        <f>O303*H303</f>
        <v>0</v>
      </c>
      <c r="Q303" s="272">
        <v>0</v>
      </c>
      <c r="R303" s="272">
        <f>Q303*H303</f>
        <v>0</v>
      </c>
      <c r="S303" s="272">
        <v>0</v>
      </c>
      <c r="T303" s="273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74" t="s">
        <v>257</v>
      </c>
      <c r="AT303" s="274" t="s">
        <v>220</v>
      </c>
      <c r="AU303" s="274" t="s">
        <v>91</v>
      </c>
      <c r="AY303" s="17" t="s">
        <v>217</v>
      </c>
      <c r="BE303" s="159">
        <f>IF(N303="základná",J303,0)</f>
        <v>0</v>
      </c>
      <c r="BF303" s="159">
        <f>IF(N303="znížená",J303,0)</f>
        <v>0</v>
      </c>
      <c r="BG303" s="159">
        <f>IF(N303="zákl. prenesená",J303,0)</f>
        <v>0</v>
      </c>
      <c r="BH303" s="159">
        <f>IF(N303="zníž. prenesená",J303,0)</f>
        <v>0</v>
      </c>
      <c r="BI303" s="159">
        <f>IF(N303="nulová",J303,0)</f>
        <v>0</v>
      </c>
      <c r="BJ303" s="17" t="s">
        <v>91</v>
      </c>
      <c r="BK303" s="159">
        <f>ROUND(I303*H303,2)</f>
        <v>0</v>
      </c>
      <c r="BL303" s="17" t="s">
        <v>257</v>
      </c>
      <c r="BM303" s="274" t="s">
        <v>537</v>
      </c>
    </row>
    <row r="304" s="13" customFormat="1">
      <c r="A304" s="13"/>
      <c r="B304" s="275"/>
      <c r="C304" s="276"/>
      <c r="D304" s="277" t="s">
        <v>225</v>
      </c>
      <c r="E304" s="278" t="s">
        <v>1</v>
      </c>
      <c r="F304" s="279" t="s">
        <v>144</v>
      </c>
      <c r="G304" s="276"/>
      <c r="H304" s="280">
        <v>2</v>
      </c>
      <c r="I304" s="281"/>
      <c r="J304" s="276"/>
      <c r="K304" s="276"/>
      <c r="L304" s="282"/>
      <c r="M304" s="283"/>
      <c r="N304" s="284"/>
      <c r="O304" s="284"/>
      <c r="P304" s="284"/>
      <c r="Q304" s="284"/>
      <c r="R304" s="284"/>
      <c r="S304" s="284"/>
      <c r="T304" s="28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86" t="s">
        <v>225</v>
      </c>
      <c r="AU304" s="286" t="s">
        <v>91</v>
      </c>
      <c r="AV304" s="13" t="s">
        <v>91</v>
      </c>
      <c r="AW304" s="13" t="s">
        <v>33</v>
      </c>
      <c r="AX304" s="13" t="s">
        <v>78</v>
      </c>
      <c r="AY304" s="286" t="s">
        <v>217</v>
      </c>
    </row>
    <row r="305" s="14" customFormat="1">
      <c r="A305" s="14"/>
      <c r="B305" s="287"/>
      <c r="C305" s="288"/>
      <c r="D305" s="277" t="s">
        <v>225</v>
      </c>
      <c r="E305" s="289" t="s">
        <v>1</v>
      </c>
      <c r="F305" s="290" t="s">
        <v>228</v>
      </c>
      <c r="G305" s="288"/>
      <c r="H305" s="291">
        <v>2</v>
      </c>
      <c r="I305" s="292"/>
      <c r="J305" s="288"/>
      <c r="K305" s="288"/>
      <c r="L305" s="293"/>
      <c r="M305" s="294"/>
      <c r="N305" s="295"/>
      <c r="O305" s="295"/>
      <c r="P305" s="295"/>
      <c r="Q305" s="295"/>
      <c r="R305" s="295"/>
      <c r="S305" s="295"/>
      <c r="T305" s="29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97" t="s">
        <v>225</v>
      </c>
      <c r="AU305" s="297" t="s">
        <v>91</v>
      </c>
      <c r="AV305" s="14" t="s">
        <v>140</v>
      </c>
      <c r="AW305" s="14" t="s">
        <v>33</v>
      </c>
      <c r="AX305" s="14" t="s">
        <v>85</v>
      </c>
      <c r="AY305" s="297" t="s">
        <v>217</v>
      </c>
    </row>
    <row r="306" s="2" customFormat="1" ht="24.15" customHeight="1">
      <c r="A306" s="40"/>
      <c r="B306" s="41"/>
      <c r="C306" s="309" t="s">
        <v>518</v>
      </c>
      <c r="D306" s="309" t="s">
        <v>386</v>
      </c>
      <c r="E306" s="310" t="s">
        <v>539</v>
      </c>
      <c r="F306" s="311" t="s">
        <v>540</v>
      </c>
      <c r="G306" s="312" t="s">
        <v>305</v>
      </c>
      <c r="H306" s="313">
        <v>2</v>
      </c>
      <c r="I306" s="314"/>
      <c r="J306" s="315">
        <f>ROUND(I306*H306,2)</f>
        <v>0</v>
      </c>
      <c r="K306" s="316"/>
      <c r="L306" s="317"/>
      <c r="M306" s="318" t="s">
        <v>1</v>
      </c>
      <c r="N306" s="319" t="s">
        <v>44</v>
      </c>
      <c r="O306" s="99"/>
      <c r="P306" s="272">
        <f>O306*H306</f>
        <v>0</v>
      </c>
      <c r="Q306" s="272">
        <v>0.0098499999999999994</v>
      </c>
      <c r="R306" s="272">
        <f>Q306*H306</f>
        <v>0.019699999999999999</v>
      </c>
      <c r="S306" s="272">
        <v>0</v>
      </c>
      <c r="T306" s="273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74" t="s">
        <v>381</v>
      </c>
      <c r="AT306" s="274" t="s">
        <v>386</v>
      </c>
      <c r="AU306" s="274" t="s">
        <v>91</v>
      </c>
      <c r="AY306" s="17" t="s">
        <v>217</v>
      </c>
      <c r="BE306" s="159">
        <f>IF(N306="základná",J306,0)</f>
        <v>0</v>
      </c>
      <c r="BF306" s="159">
        <f>IF(N306="znížená",J306,0)</f>
        <v>0</v>
      </c>
      <c r="BG306" s="159">
        <f>IF(N306="zákl. prenesená",J306,0)</f>
        <v>0</v>
      </c>
      <c r="BH306" s="159">
        <f>IF(N306="zníž. prenesená",J306,0)</f>
        <v>0</v>
      </c>
      <c r="BI306" s="159">
        <f>IF(N306="nulová",J306,0)</f>
        <v>0</v>
      </c>
      <c r="BJ306" s="17" t="s">
        <v>91</v>
      </c>
      <c r="BK306" s="159">
        <f>ROUND(I306*H306,2)</f>
        <v>0</v>
      </c>
      <c r="BL306" s="17" t="s">
        <v>257</v>
      </c>
      <c r="BM306" s="274" t="s">
        <v>541</v>
      </c>
    </row>
    <row r="307" s="2" customFormat="1" ht="16.5" customHeight="1">
      <c r="A307" s="40"/>
      <c r="B307" s="41"/>
      <c r="C307" s="262" t="s">
        <v>522</v>
      </c>
      <c r="D307" s="262" t="s">
        <v>220</v>
      </c>
      <c r="E307" s="263" t="s">
        <v>543</v>
      </c>
      <c r="F307" s="264" t="s">
        <v>544</v>
      </c>
      <c r="G307" s="265" t="s">
        <v>305</v>
      </c>
      <c r="H307" s="266">
        <v>2</v>
      </c>
      <c r="I307" s="267"/>
      <c r="J307" s="268">
        <f>ROUND(I307*H307,2)</f>
        <v>0</v>
      </c>
      <c r="K307" s="269"/>
      <c r="L307" s="43"/>
      <c r="M307" s="270" t="s">
        <v>1</v>
      </c>
      <c r="N307" s="271" t="s">
        <v>44</v>
      </c>
      <c r="O307" s="99"/>
      <c r="P307" s="272">
        <f>O307*H307</f>
        <v>0</v>
      </c>
      <c r="Q307" s="272">
        <v>0.00027999999999999998</v>
      </c>
      <c r="R307" s="272">
        <f>Q307*H307</f>
        <v>0.00055999999999999995</v>
      </c>
      <c r="S307" s="272">
        <v>0</v>
      </c>
      <c r="T307" s="273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74" t="s">
        <v>257</v>
      </c>
      <c r="AT307" s="274" t="s">
        <v>220</v>
      </c>
      <c r="AU307" s="274" t="s">
        <v>91</v>
      </c>
      <c r="AY307" s="17" t="s">
        <v>217</v>
      </c>
      <c r="BE307" s="159">
        <f>IF(N307="základná",J307,0)</f>
        <v>0</v>
      </c>
      <c r="BF307" s="159">
        <f>IF(N307="znížená",J307,0)</f>
        <v>0</v>
      </c>
      <c r="BG307" s="159">
        <f>IF(N307="zákl. prenesená",J307,0)</f>
        <v>0</v>
      </c>
      <c r="BH307" s="159">
        <f>IF(N307="zníž. prenesená",J307,0)</f>
        <v>0</v>
      </c>
      <c r="BI307" s="159">
        <f>IF(N307="nulová",J307,0)</f>
        <v>0</v>
      </c>
      <c r="BJ307" s="17" t="s">
        <v>91</v>
      </c>
      <c r="BK307" s="159">
        <f>ROUND(I307*H307,2)</f>
        <v>0</v>
      </c>
      <c r="BL307" s="17" t="s">
        <v>257</v>
      </c>
      <c r="BM307" s="274" t="s">
        <v>545</v>
      </c>
    </row>
    <row r="308" s="13" customFormat="1">
      <c r="A308" s="13"/>
      <c r="B308" s="275"/>
      <c r="C308" s="276"/>
      <c r="D308" s="277" t="s">
        <v>225</v>
      </c>
      <c r="E308" s="278" t="s">
        <v>1</v>
      </c>
      <c r="F308" s="279" t="s">
        <v>144</v>
      </c>
      <c r="G308" s="276"/>
      <c r="H308" s="280">
        <v>2</v>
      </c>
      <c r="I308" s="281"/>
      <c r="J308" s="276"/>
      <c r="K308" s="276"/>
      <c r="L308" s="282"/>
      <c r="M308" s="283"/>
      <c r="N308" s="284"/>
      <c r="O308" s="284"/>
      <c r="P308" s="284"/>
      <c r="Q308" s="284"/>
      <c r="R308" s="284"/>
      <c r="S308" s="284"/>
      <c r="T308" s="28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86" t="s">
        <v>225</v>
      </c>
      <c r="AU308" s="286" t="s">
        <v>91</v>
      </c>
      <c r="AV308" s="13" t="s">
        <v>91</v>
      </c>
      <c r="AW308" s="13" t="s">
        <v>33</v>
      </c>
      <c r="AX308" s="13" t="s">
        <v>78</v>
      </c>
      <c r="AY308" s="286" t="s">
        <v>217</v>
      </c>
    </row>
    <row r="309" s="14" customFormat="1">
      <c r="A309" s="14"/>
      <c r="B309" s="287"/>
      <c r="C309" s="288"/>
      <c r="D309" s="277" t="s">
        <v>225</v>
      </c>
      <c r="E309" s="289" t="s">
        <v>1</v>
      </c>
      <c r="F309" s="290" t="s">
        <v>228</v>
      </c>
      <c r="G309" s="288"/>
      <c r="H309" s="291">
        <v>2</v>
      </c>
      <c r="I309" s="292"/>
      <c r="J309" s="288"/>
      <c r="K309" s="288"/>
      <c r="L309" s="293"/>
      <c r="M309" s="294"/>
      <c r="N309" s="295"/>
      <c r="O309" s="295"/>
      <c r="P309" s="295"/>
      <c r="Q309" s="295"/>
      <c r="R309" s="295"/>
      <c r="S309" s="295"/>
      <c r="T309" s="29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97" t="s">
        <v>225</v>
      </c>
      <c r="AU309" s="297" t="s">
        <v>91</v>
      </c>
      <c r="AV309" s="14" t="s">
        <v>140</v>
      </c>
      <c r="AW309" s="14" t="s">
        <v>33</v>
      </c>
      <c r="AX309" s="14" t="s">
        <v>85</v>
      </c>
      <c r="AY309" s="297" t="s">
        <v>217</v>
      </c>
    </row>
    <row r="310" s="2" customFormat="1" ht="16.5" customHeight="1">
      <c r="A310" s="40"/>
      <c r="B310" s="41"/>
      <c r="C310" s="309" t="s">
        <v>526</v>
      </c>
      <c r="D310" s="309" t="s">
        <v>386</v>
      </c>
      <c r="E310" s="310" t="s">
        <v>547</v>
      </c>
      <c r="F310" s="311" t="s">
        <v>548</v>
      </c>
      <c r="G310" s="312" t="s">
        <v>305</v>
      </c>
      <c r="H310" s="313">
        <v>2</v>
      </c>
      <c r="I310" s="314"/>
      <c r="J310" s="315">
        <f>ROUND(I310*H310,2)</f>
        <v>0</v>
      </c>
      <c r="K310" s="316"/>
      <c r="L310" s="317"/>
      <c r="M310" s="318" t="s">
        <v>1</v>
      </c>
      <c r="N310" s="319" t="s">
        <v>44</v>
      </c>
      <c r="O310" s="99"/>
      <c r="P310" s="272">
        <f>O310*H310</f>
        <v>0</v>
      </c>
      <c r="Q310" s="272">
        <v>0.017000000000000001</v>
      </c>
      <c r="R310" s="272">
        <f>Q310*H310</f>
        <v>0.034000000000000002</v>
      </c>
      <c r="S310" s="272">
        <v>0</v>
      </c>
      <c r="T310" s="273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74" t="s">
        <v>381</v>
      </c>
      <c r="AT310" s="274" t="s">
        <v>386</v>
      </c>
      <c r="AU310" s="274" t="s">
        <v>91</v>
      </c>
      <c r="AY310" s="17" t="s">
        <v>217</v>
      </c>
      <c r="BE310" s="159">
        <f>IF(N310="základná",J310,0)</f>
        <v>0</v>
      </c>
      <c r="BF310" s="159">
        <f>IF(N310="znížená",J310,0)</f>
        <v>0</v>
      </c>
      <c r="BG310" s="159">
        <f>IF(N310="zákl. prenesená",J310,0)</f>
        <v>0</v>
      </c>
      <c r="BH310" s="159">
        <f>IF(N310="zníž. prenesená",J310,0)</f>
        <v>0</v>
      </c>
      <c r="BI310" s="159">
        <f>IF(N310="nulová",J310,0)</f>
        <v>0</v>
      </c>
      <c r="BJ310" s="17" t="s">
        <v>91</v>
      </c>
      <c r="BK310" s="159">
        <f>ROUND(I310*H310,2)</f>
        <v>0</v>
      </c>
      <c r="BL310" s="17" t="s">
        <v>257</v>
      </c>
      <c r="BM310" s="274" t="s">
        <v>549</v>
      </c>
    </row>
    <row r="311" s="2" customFormat="1" ht="24.15" customHeight="1">
      <c r="A311" s="40"/>
      <c r="B311" s="41"/>
      <c r="C311" s="262" t="s">
        <v>530</v>
      </c>
      <c r="D311" s="262" t="s">
        <v>220</v>
      </c>
      <c r="E311" s="263" t="s">
        <v>994</v>
      </c>
      <c r="F311" s="264" t="s">
        <v>995</v>
      </c>
      <c r="G311" s="265" t="s">
        <v>305</v>
      </c>
      <c r="H311" s="266">
        <v>1</v>
      </c>
      <c r="I311" s="267"/>
      <c r="J311" s="268">
        <f>ROUND(I311*H311,2)</f>
        <v>0</v>
      </c>
      <c r="K311" s="269"/>
      <c r="L311" s="43"/>
      <c r="M311" s="270" t="s">
        <v>1</v>
      </c>
      <c r="N311" s="271" t="s">
        <v>44</v>
      </c>
      <c r="O311" s="99"/>
      <c r="P311" s="272">
        <f>O311*H311</f>
        <v>0</v>
      </c>
      <c r="Q311" s="272">
        <v>0</v>
      </c>
      <c r="R311" s="272">
        <f>Q311*H311</f>
        <v>0</v>
      </c>
      <c r="S311" s="272">
        <v>0</v>
      </c>
      <c r="T311" s="273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74" t="s">
        <v>257</v>
      </c>
      <c r="AT311" s="274" t="s">
        <v>220</v>
      </c>
      <c r="AU311" s="274" t="s">
        <v>91</v>
      </c>
      <c r="AY311" s="17" t="s">
        <v>217</v>
      </c>
      <c r="BE311" s="159">
        <f>IF(N311="základná",J311,0)</f>
        <v>0</v>
      </c>
      <c r="BF311" s="159">
        <f>IF(N311="znížená",J311,0)</f>
        <v>0</v>
      </c>
      <c r="BG311" s="159">
        <f>IF(N311="zákl. prenesená",J311,0)</f>
        <v>0</v>
      </c>
      <c r="BH311" s="159">
        <f>IF(N311="zníž. prenesená",J311,0)</f>
        <v>0</v>
      </c>
      <c r="BI311" s="159">
        <f>IF(N311="nulová",J311,0)</f>
        <v>0</v>
      </c>
      <c r="BJ311" s="17" t="s">
        <v>91</v>
      </c>
      <c r="BK311" s="159">
        <f>ROUND(I311*H311,2)</f>
        <v>0</v>
      </c>
      <c r="BL311" s="17" t="s">
        <v>257</v>
      </c>
      <c r="BM311" s="274" t="s">
        <v>996</v>
      </c>
    </row>
    <row r="312" s="13" customFormat="1">
      <c r="A312" s="13"/>
      <c r="B312" s="275"/>
      <c r="C312" s="276"/>
      <c r="D312" s="277" t="s">
        <v>225</v>
      </c>
      <c r="E312" s="278" t="s">
        <v>1</v>
      </c>
      <c r="F312" s="279" t="s">
        <v>978</v>
      </c>
      <c r="G312" s="276"/>
      <c r="H312" s="280">
        <v>1</v>
      </c>
      <c r="I312" s="281"/>
      <c r="J312" s="276"/>
      <c r="K312" s="276"/>
      <c r="L312" s="282"/>
      <c r="M312" s="283"/>
      <c r="N312" s="284"/>
      <c r="O312" s="284"/>
      <c r="P312" s="284"/>
      <c r="Q312" s="284"/>
      <c r="R312" s="284"/>
      <c r="S312" s="284"/>
      <c r="T312" s="28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86" t="s">
        <v>225</v>
      </c>
      <c r="AU312" s="286" t="s">
        <v>91</v>
      </c>
      <c r="AV312" s="13" t="s">
        <v>91</v>
      </c>
      <c r="AW312" s="13" t="s">
        <v>33</v>
      </c>
      <c r="AX312" s="13" t="s">
        <v>85</v>
      </c>
      <c r="AY312" s="286" t="s">
        <v>217</v>
      </c>
    </row>
    <row r="313" s="2" customFormat="1" ht="24.15" customHeight="1">
      <c r="A313" s="40"/>
      <c r="B313" s="41"/>
      <c r="C313" s="309" t="s">
        <v>534</v>
      </c>
      <c r="D313" s="309" t="s">
        <v>386</v>
      </c>
      <c r="E313" s="310" t="s">
        <v>997</v>
      </c>
      <c r="F313" s="311" t="s">
        <v>998</v>
      </c>
      <c r="G313" s="312" t="s">
        <v>305</v>
      </c>
      <c r="H313" s="313">
        <v>1</v>
      </c>
      <c r="I313" s="314"/>
      <c r="J313" s="315">
        <f>ROUND(I313*H313,2)</f>
        <v>0</v>
      </c>
      <c r="K313" s="316"/>
      <c r="L313" s="317"/>
      <c r="M313" s="318" t="s">
        <v>1</v>
      </c>
      <c r="N313" s="319" t="s">
        <v>44</v>
      </c>
      <c r="O313" s="99"/>
      <c r="P313" s="272">
        <f>O313*H313</f>
        <v>0</v>
      </c>
      <c r="Q313" s="272">
        <v>0.01257</v>
      </c>
      <c r="R313" s="272">
        <f>Q313*H313</f>
        <v>0.01257</v>
      </c>
      <c r="S313" s="272">
        <v>0</v>
      </c>
      <c r="T313" s="273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74" t="s">
        <v>381</v>
      </c>
      <c r="AT313" s="274" t="s">
        <v>386</v>
      </c>
      <c r="AU313" s="274" t="s">
        <v>91</v>
      </c>
      <c r="AY313" s="17" t="s">
        <v>217</v>
      </c>
      <c r="BE313" s="159">
        <f>IF(N313="základná",J313,0)</f>
        <v>0</v>
      </c>
      <c r="BF313" s="159">
        <f>IF(N313="znížená",J313,0)</f>
        <v>0</v>
      </c>
      <c r="BG313" s="159">
        <f>IF(N313="zákl. prenesená",J313,0)</f>
        <v>0</v>
      </c>
      <c r="BH313" s="159">
        <f>IF(N313="zníž. prenesená",J313,0)</f>
        <v>0</v>
      </c>
      <c r="BI313" s="159">
        <f>IF(N313="nulová",J313,0)</f>
        <v>0</v>
      </c>
      <c r="BJ313" s="17" t="s">
        <v>91</v>
      </c>
      <c r="BK313" s="159">
        <f>ROUND(I313*H313,2)</f>
        <v>0</v>
      </c>
      <c r="BL313" s="17" t="s">
        <v>257</v>
      </c>
      <c r="BM313" s="274" t="s">
        <v>999</v>
      </c>
    </row>
    <row r="314" s="2" customFormat="1" ht="16.5" customHeight="1">
      <c r="A314" s="40"/>
      <c r="B314" s="41"/>
      <c r="C314" s="262" t="s">
        <v>538</v>
      </c>
      <c r="D314" s="262" t="s">
        <v>220</v>
      </c>
      <c r="E314" s="263" t="s">
        <v>1000</v>
      </c>
      <c r="F314" s="264" t="s">
        <v>1001</v>
      </c>
      <c r="G314" s="265" t="s">
        <v>305</v>
      </c>
      <c r="H314" s="266">
        <v>1</v>
      </c>
      <c r="I314" s="267"/>
      <c r="J314" s="268">
        <f>ROUND(I314*H314,2)</f>
        <v>0</v>
      </c>
      <c r="K314" s="269"/>
      <c r="L314" s="43"/>
      <c r="M314" s="270" t="s">
        <v>1</v>
      </c>
      <c r="N314" s="271" t="s">
        <v>44</v>
      </c>
      <c r="O314" s="99"/>
      <c r="P314" s="272">
        <f>O314*H314</f>
        <v>0</v>
      </c>
      <c r="Q314" s="272">
        <v>0.00028420000000000002</v>
      </c>
      <c r="R314" s="272">
        <f>Q314*H314</f>
        <v>0.00028420000000000002</v>
      </c>
      <c r="S314" s="272">
        <v>0</v>
      </c>
      <c r="T314" s="273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74" t="s">
        <v>257</v>
      </c>
      <c r="AT314" s="274" t="s">
        <v>220</v>
      </c>
      <c r="AU314" s="274" t="s">
        <v>91</v>
      </c>
      <c r="AY314" s="17" t="s">
        <v>217</v>
      </c>
      <c r="BE314" s="159">
        <f>IF(N314="základná",J314,0)</f>
        <v>0</v>
      </c>
      <c r="BF314" s="159">
        <f>IF(N314="znížená",J314,0)</f>
        <v>0</v>
      </c>
      <c r="BG314" s="159">
        <f>IF(N314="zákl. prenesená",J314,0)</f>
        <v>0</v>
      </c>
      <c r="BH314" s="159">
        <f>IF(N314="zníž. prenesená",J314,0)</f>
        <v>0</v>
      </c>
      <c r="BI314" s="159">
        <f>IF(N314="nulová",J314,0)</f>
        <v>0</v>
      </c>
      <c r="BJ314" s="17" t="s">
        <v>91</v>
      </c>
      <c r="BK314" s="159">
        <f>ROUND(I314*H314,2)</f>
        <v>0</v>
      </c>
      <c r="BL314" s="17" t="s">
        <v>257</v>
      </c>
      <c r="BM314" s="274" t="s">
        <v>1002</v>
      </c>
    </row>
    <row r="315" s="13" customFormat="1">
      <c r="A315" s="13"/>
      <c r="B315" s="275"/>
      <c r="C315" s="276"/>
      <c r="D315" s="277" t="s">
        <v>225</v>
      </c>
      <c r="E315" s="278" t="s">
        <v>1</v>
      </c>
      <c r="F315" s="279" t="s">
        <v>978</v>
      </c>
      <c r="G315" s="276"/>
      <c r="H315" s="280">
        <v>1</v>
      </c>
      <c r="I315" s="281"/>
      <c r="J315" s="276"/>
      <c r="K315" s="276"/>
      <c r="L315" s="282"/>
      <c r="M315" s="283"/>
      <c r="N315" s="284"/>
      <c r="O315" s="284"/>
      <c r="P315" s="284"/>
      <c r="Q315" s="284"/>
      <c r="R315" s="284"/>
      <c r="S315" s="284"/>
      <c r="T315" s="28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86" t="s">
        <v>225</v>
      </c>
      <c r="AU315" s="286" t="s">
        <v>91</v>
      </c>
      <c r="AV315" s="13" t="s">
        <v>91</v>
      </c>
      <c r="AW315" s="13" t="s">
        <v>33</v>
      </c>
      <c r="AX315" s="13" t="s">
        <v>85</v>
      </c>
      <c r="AY315" s="286" t="s">
        <v>217</v>
      </c>
    </row>
    <row r="316" s="2" customFormat="1" ht="16.5" customHeight="1">
      <c r="A316" s="40"/>
      <c r="B316" s="41"/>
      <c r="C316" s="309" t="s">
        <v>542</v>
      </c>
      <c r="D316" s="309" t="s">
        <v>386</v>
      </c>
      <c r="E316" s="310" t="s">
        <v>1003</v>
      </c>
      <c r="F316" s="311" t="s">
        <v>1004</v>
      </c>
      <c r="G316" s="312" t="s">
        <v>305</v>
      </c>
      <c r="H316" s="313">
        <v>1</v>
      </c>
      <c r="I316" s="314"/>
      <c r="J316" s="315">
        <f>ROUND(I316*H316,2)</f>
        <v>0</v>
      </c>
      <c r="K316" s="316"/>
      <c r="L316" s="317"/>
      <c r="M316" s="318" t="s">
        <v>1</v>
      </c>
      <c r="N316" s="319" t="s">
        <v>44</v>
      </c>
      <c r="O316" s="99"/>
      <c r="P316" s="272">
        <f>O316*H316</f>
        <v>0</v>
      </c>
      <c r="Q316" s="272">
        <v>0.018499999999999999</v>
      </c>
      <c r="R316" s="272">
        <f>Q316*H316</f>
        <v>0.018499999999999999</v>
      </c>
      <c r="S316" s="272">
        <v>0</v>
      </c>
      <c r="T316" s="273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74" t="s">
        <v>381</v>
      </c>
      <c r="AT316" s="274" t="s">
        <v>386</v>
      </c>
      <c r="AU316" s="274" t="s">
        <v>91</v>
      </c>
      <c r="AY316" s="17" t="s">
        <v>217</v>
      </c>
      <c r="BE316" s="159">
        <f>IF(N316="základná",J316,0)</f>
        <v>0</v>
      </c>
      <c r="BF316" s="159">
        <f>IF(N316="znížená",J316,0)</f>
        <v>0</v>
      </c>
      <c r="BG316" s="159">
        <f>IF(N316="zákl. prenesená",J316,0)</f>
        <v>0</v>
      </c>
      <c r="BH316" s="159">
        <f>IF(N316="zníž. prenesená",J316,0)</f>
        <v>0</v>
      </c>
      <c r="BI316" s="159">
        <f>IF(N316="nulová",J316,0)</f>
        <v>0</v>
      </c>
      <c r="BJ316" s="17" t="s">
        <v>91</v>
      </c>
      <c r="BK316" s="159">
        <f>ROUND(I316*H316,2)</f>
        <v>0</v>
      </c>
      <c r="BL316" s="17" t="s">
        <v>257</v>
      </c>
      <c r="BM316" s="274" t="s">
        <v>1005</v>
      </c>
    </row>
    <row r="317" s="2" customFormat="1" ht="24.15" customHeight="1">
      <c r="A317" s="40"/>
      <c r="B317" s="41"/>
      <c r="C317" s="262" t="s">
        <v>546</v>
      </c>
      <c r="D317" s="262" t="s">
        <v>220</v>
      </c>
      <c r="E317" s="263" t="s">
        <v>551</v>
      </c>
      <c r="F317" s="264" t="s">
        <v>552</v>
      </c>
      <c r="G317" s="265" t="s">
        <v>223</v>
      </c>
      <c r="H317" s="266">
        <v>8.2249999999999996</v>
      </c>
      <c r="I317" s="267"/>
      <c r="J317" s="268">
        <f>ROUND(I317*H317,2)</f>
        <v>0</v>
      </c>
      <c r="K317" s="269"/>
      <c r="L317" s="43"/>
      <c r="M317" s="270" t="s">
        <v>1</v>
      </c>
      <c r="N317" s="271" t="s">
        <v>44</v>
      </c>
      <c r="O317" s="99"/>
      <c r="P317" s="272">
        <f>O317*H317</f>
        <v>0</v>
      </c>
      <c r="Q317" s="272">
        <v>0.0018500000000000001</v>
      </c>
      <c r="R317" s="272">
        <f>Q317*H317</f>
        <v>0.015216250000000001</v>
      </c>
      <c r="S317" s="272">
        <v>0</v>
      </c>
      <c r="T317" s="273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74" t="s">
        <v>257</v>
      </c>
      <c r="AT317" s="274" t="s">
        <v>220</v>
      </c>
      <c r="AU317" s="274" t="s">
        <v>91</v>
      </c>
      <c r="AY317" s="17" t="s">
        <v>217</v>
      </c>
      <c r="BE317" s="159">
        <f>IF(N317="základná",J317,0)</f>
        <v>0</v>
      </c>
      <c r="BF317" s="159">
        <f>IF(N317="znížená",J317,0)</f>
        <v>0</v>
      </c>
      <c r="BG317" s="159">
        <f>IF(N317="zákl. prenesená",J317,0)</f>
        <v>0</v>
      </c>
      <c r="BH317" s="159">
        <f>IF(N317="zníž. prenesená",J317,0)</f>
        <v>0</v>
      </c>
      <c r="BI317" s="159">
        <f>IF(N317="nulová",J317,0)</f>
        <v>0</v>
      </c>
      <c r="BJ317" s="17" t="s">
        <v>91</v>
      </c>
      <c r="BK317" s="159">
        <f>ROUND(I317*H317,2)</f>
        <v>0</v>
      </c>
      <c r="BL317" s="17" t="s">
        <v>257</v>
      </c>
      <c r="BM317" s="274" t="s">
        <v>553</v>
      </c>
    </row>
    <row r="318" s="13" customFormat="1">
      <c r="A318" s="13"/>
      <c r="B318" s="275"/>
      <c r="C318" s="276"/>
      <c r="D318" s="277" t="s">
        <v>225</v>
      </c>
      <c r="E318" s="278" t="s">
        <v>1</v>
      </c>
      <c r="F318" s="279" t="s">
        <v>156</v>
      </c>
      <c r="G318" s="276"/>
      <c r="H318" s="280">
        <v>8.2249999999999996</v>
      </c>
      <c r="I318" s="281"/>
      <c r="J318" s="276"/>
      <c r="K318" s="276"/>
      <c r="L318" s="282"/>
      <c r="M318" s="283"/>
      <c r="N318" s="284"/>
      <c r="O318" s="284"/>
      <c r="P318" s="284"/>
      <c r="Q318" s="284"/>
      <c r="R318" s="284"/>
      <c r="S318" s="284"/>
      <c r="T318" s="28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86" t="s">
        <v>225</v>
      </c>
      <c r="AU318" s="286" t="s">
        <v>91</v>
      </c>
      <c r="AV318" s="13" t="s">
        <v>91</v>
      </c>
      <c r="AW318" s="13" t="s">
        <v>33</v>
      </c>
      <c r="AX318" s="13" t="s">
        <v>78</v>
      </c>
      <c r="AY318" s="286" t="s">
        <v>217</v>
      </c>
    </row>
    <row r="319" s="14" customFormat="1">
      <c r="A319" s="14"/>
      <c r="B319" s="287"/>
      <c r="C319" s="288"/>
      <c r="D319" s="277" t="s">
        <v>225</v>
      </c>
      <c r="E319" s="289" t="s">
        <v>1</v>
      </c>
      <c r="F319" s="290" t="s">
        <v>228</v>
      </c>
      <c r="G319" s="288"/>
      <c r="H319" s="291">
        <v>8.2249999999999996</v>
      </c>
      <c r="I319" s="292"/>
      <c r="J319" s="288"/>
      <c r="K319" s="288"/>
      <c r="L319" s="293"/>
      <c r="M319" s="294"/>
      <c r="N319" s="295"/>
      <c r="O319" s="295"/>
      <c r="P319" s="295"/>
      <c r="Q319" s="295"/>
      <c r="R319" s="295"/>
      <c r="S319" s="295"/>
      <c r="T319" s="29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97" t="s">
        <v>225</v>
      </c>
      <c r="AU319" s="297" t="s">
        <v>91</v>
      </c>
      <c r="AV319" s="14" t="s">
        <v>140</v>
      </c>
      <c r="AW319" s="14" t="s">
        <v>33</v>
      </c>
      <c r="AX319" s="14" t="s">
        <v>85</v>
      </c>
      <c r="AY319" s="297" t="s">
        <v>217</v>
      </c>
    </row>
    <row r="320" s="2" customFormat="1" ht="37.8" customHeight="1">
      <c r="A320" s="40"/>
      <c r="B320" s="41"/>
      <c r="C320" s="309" t="s">
        <v>550</v>
      </c>
      <c r="D320" s="309" t="s">
        <v>386</v>
      </c>
      <c r="E320" s="310" t="s">
        <v>555</v>
      </c>
      <c r="F320" s="311" t="s">
        <v>556</v>
      </c>
      <c r="G320" s="312" t="s">
        <v>223</v>
      </c>
      <c r="H320" s="313">
        <v>8.6359999999999992</v>
      </c>
      <c r="I320" s="314"/>
      <c r="J320" s="315">
        <f>ROUND(I320*H320,2)</f>
        <v>0</v>
      </c>
      <c r="K320" s="316"/>
      <c r="L320" s="317"/>
      <c r="M320" s="318" t="s">
        <v>1</v>
      </c>
      <c r="N320" s="319" t="s">
        <v>44</v>
      </c>
      <c r="O320" s="99"/>
      <c r="P320" s="272">
        <f>O320*H320</f>
        <v>0</v>
      </c>
      <c r="Q320" s="272">
        <v>0.017399999999999999</v>
      </c>
      <c r="R320" s="272">
        <f>Q320*H320</f>
        <v>0.15026639999999997</v>
      </c>
      <c r="S320" s="272">
        <v>0</v>
      </c>
      <c r="T320" s="273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74" t="s">
        <v>381</v>
      </c>
      <c r="AT320" s="274" t="s">
        <v>386</v>
      </c>
      <c r="AU320" s="274" t="s">
        <v>91</v>
      </c>
      <c r="AY320" s="17" t="s">
        <v>217</v>
      </c>
      <c r="BE320" s="159">
        <f>IF(N320="základná",J320,0)</f>
        <v>0</v>
      </c>
      <c r="BF320" s="159">
        <f>IF(N320="znížená",J320,0)</f>
        <v>0</v>
      </c>
      <c r="BG320" s="159">
        <f>IF(N320="zákl. prenesená",J320,0)</f>
        <v>0</v>
      </c>
      <c r="BH320" s="159">
        <f>IF(N320="zníž. prenesená",J320,0)</f>
        <v>0</v>
      </c>
      <c r="BI320" s="159">
        <f>IF(N320="nulová",J320,0)</f>
        <v>0</v>
      </c>
      <c r="BJ320" s="17" t="s">
        <v>91</v>
      </c>
      <c r="BK320" s="159">
        <f>ROUND(I320*H320,2)</f>
        <v>0</v>
      </c>
      <c r="BL320" s="17" t="s">
        <v>257</v>
      </c>
      <c r="BM320" s="274" t="s">
        <v>557</v>
      </c>
    </row>
    <row r="321" s="13" customFormat="1">
      <c r="A321" s="13"/>
      <c r="B321" s="275"/>
      <c r="C321" s="276"/>
      <c r="D321" s="277" t="s">
        <v>225</v>
      </c>
      <c r="E321" s="276"/>
      <c r="F321" s="279" t="s">
        <v>1006</v>
      </c>
      <c r="G321" s="276"/>
      <c r="H321" s="280">
        <v>8.6359999999999992</v>
      </c>
      <c r="I321" s="281"/>
      <c r="J321" s="276"/>
      <c r="K321" s="276"/>
      <c r="L321" s="282"/>
      <c r="M321" s="283"/>
      <c r="N321" s="284"/>
      <c r="O321" s="284"/>
      <c r="P321" s="284"/>
      <c r="Q321" s="284"/>
      <c r="R321" s="284"/>
      <c r="S321" s="284"/>
      <c r="T321" s="28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86" t="s">
        <v>225</v>
      </c>
      <c r="AU321" s="286" t="s">
        <v>91</v>
      </c>
      <c r="AV321" s="13" t="s">
        <v>91</v>
      </c>
      <c r="AW321" s="13" t="s">
        <v>4</v>
      </c>
      <c r="AX321" s="13" t="s">
        <v>85</v>
      </c>
      <c r="AY321" s="286" t="s">
        <v>217</v>
      </c>
    </row>
    <row r="322" s="2" customFormat="1" ht="24.15" customHeight="1">
      <c r="A322" s="40"/>
      <c r="B322" s="41"/>
      <c r="C322" s="262" t="s">
        <v>554</v>
      </c>
      <c r="D322" s="262" t="s">
        <v>220</v>
      </c>
      <c r="E322" s="263" t="s">
        <v>560</v>
      </c>
      <c r="F322" s="264" t="s">
        <v>561</v>
      </c>
      <c r="G322" s="265" t="s">
        <v>495</v>
      </c>
      <c r="H322" s="266">
        <v>2</v>
      </c>
      <c r="I322" s="267"/>
      <c r="J322" s="268">
        <f>ROUND(I322*H322,2)</f>
        <v>0</v>
      </c>
      <c r="K322" s="269"/>
      <c r="L322" s="43"/>
      <c r="M322" s="270" t="s">
        <v>1</v>
      </c>
      <c r="N322" s="271" t="s">
        <v>44</v>
      </c>
      <c r="O322" s="99"/>
      <c r="P322" s="272">
        <f>O322*H322</f>
        <v>0</v>
      </c>
      <c r="Q322" s="272">
        <v>0</v>
      </c>
      <c r="R322" s="272">
        <f>Q322*H322</f>
        <v>0</v>
      </c>
      <c r="S322" s="272">
        <v>0.019460000000000002</v>
      </c>
      <c r="T322" s="273">
        <f>S322*H322</f>
        <v>0.038920000000000003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74" t="s">
        <v>257</v>
      </c>
      <c r="AT322" s="274" t="s">
        <v>220</v>
      </c>
      <c r="AU322" s="274" t="s">
        <v>91</v>
      </c>
      <c r="AY322" s="17" t="s">
        <v>217</v>
      </c>
      <c r="BE322" s="159">
        <f>IF(N322="základná",J322,0)</f>
        <v>0</v>
      </c>
      <c r="BF322" s="159">
        <f>IF(N322="znížená",J322,0)</f>
        <v>0</v>
      </c>
      <c r="BG322" s="159">
        <f>IF(N322="zákl. prenesená",J322,0)</f>
        <v>0</v>
      </c>
      <c r="BH322" s="159">
        <f>IF(N322="zníž. prenesená",J322,0)</f>
        <v>0</v>
      </c>
      <c r="BI322" s="159">
        <f>IF(N322="nulová",J322,0)</f>
        <v>0</v>
      </c>
      <c r="BJ322" s="17" t="s">
        <v>91</v>
      </c>
      <c r="BK322" s="159">
        <f>ROUND(I322*H322,2)</f>
        <v>0</v>
      </c>
      <c r="BL322" s="17" t="s">
        <v>257</v>
      </c>
      <c r="BM322" s="274" t="s">
        <v>562</v>
      </c>
    </row>
    <row r="323" s="13" customFormat="1">
      <c r="A323" s="13"/>
      <c r="B323" s="275"/>
      <c r="C323" s="276"/>
      <c r="D323" s="277" t="s">
        <v>225</v>
      </c>
      <c r="E323" s="278" t="s">
        <v>1</v>
      </c>
      <c r="F323" s="279" t="s">
        <v>1007</v>
      </c>
      <c r="G323" s="276"/>
      <c r="H323" s="280">
        <v>1</v>
      </c>
      <c r="I323" s="281"/>
      <c r="J323" s="276"/>
      <c r="K323" s="276"/>
      <c r="L323" s="282"/>
      <c r="M323" s="283"/>
      <c r="N323" s="284"/>
      <c r="O323" s="284"/>
      <c r="P323" s="284"/>
      <c r="Q323" s="284"/>
      <c r="R323" s="284"/>
      <c r="S323" s="284"/>
      <c r="T323" s="28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86" t="s">
        <v>225</v>
      </c>
      <c r="AU323" s="286" t="s">
        <v>91</v>
      </c>
      <c r="AV323" s="13" t="s">
        <v>91</v>
      </c>
      <c r="AW323" s="13" t="s">
        <v>33</v>
      </c>
      <c r="AX323" s="13" t="s">
        <v>78</v>
      </c>
      <c r="AY323" s="286" t="s">
        <v>217</v>
      </c>
    </row>
    <row r="324" s="13" customFormat="1">
      <c r="A324" s="13"/>
      <c r="B324" s="275"/>
      <c r="C324" s="276"/>
      <c r="D324" s="277" t="s">
        <v>225</v>
      </c>
      <c r="E324" s="278" t="s">
        <v>1</v>
      </c>
      <c r="F324" s="279" t="s">
        <v>1008</v>
      </c>
      <c r="G324" s="276"/>
      <c r="H324" s="280">
        <v>1</v>
      </c>
      <c r="I324" s="281"/>
      <c r="J324" s="276"/>
      <c r="K324" s="276"/>
      <c r="L324" s="282"/>
      <c r="M324" s="283"/>
      <c r="N324" s="284"/>
      <c r="O324" s="284"/>
      <c r="P324" s="284"/>
      <c r="Q324" s="284"/>
      <c r="R324" s="284"/>
      <c r="S324" s="284"/>
      <c r="T324" s="28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86" t="s">
        <v>225</v>
      </c>
      <c r="AU324" s="286" t="s">
        <v>91</v>
      </c>
      <c r="AV324" s="13" t="s">
        <v>91</v>
      </c>
      <c r="AW324" s="13" t="s">
        <v>33</v>
      </c>
      <c r="AX324" s="13" t="s">
        <v>78</v>
      </c>
      <c r="AY324" s="286" t="s">
        <v>217</v>
      </c>
    </row>
    <row r="325" s="14" customFormat="1">
      <c r="A325" s="14"/>
      <c r="B325" s="287"/>
      <c r="C325" s="288"/>
      <c r="D325" s="277" t="s">
        <v>225</v>
      </c>
      <c r="E325" s="289" t="s">
        <v>144</v>
      </c>
      <c r="F325" s="290" t="s">
        <v>228</v>
      </c>
      <c r="G325" s="288"/>
      <c r="H325" s="291">
        <v>2</v>
      </c>
      <c r="I325" s="292"/>
      <c r="J325" s="288"/>
      <c r="K325" s="288"/>
      <c r="L325" s="293"/>
      <c r="M325" s="294"/>
      <c r="N325" s="295"/>
      <c r="O325" s="295"/>
      <c r="P325" s="295"/>
      <c r="Q325" s="295"/>
      <c r="R325" s="295"/>
      <c r="S325" s="295"/>
      <c r="T325" s="29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97" t="s">
        <v>225</v>
      </c>
      <c r="AU325" s="297" t="s">
        <v>91</v>
      </c>
      <c r="AV325" s="14" t="s">
        <v>140</v>
      </c>
      <c r="AW325" s="14" t="s">
        <v>33</v>
      </c>
      <c r="AX325" s="14" t="s">
        <v>85</v>
      </c>
      <c r="AY325" s="297" t="s">
        <v>217</v>
      </c>
    </row>
    <row r="326" s="2" customFormat="1" ht="16.5" customHeight="1">
      <c r="A326" s="40"/>
      <c r="B326" s="41"/>
      <c r="C326" s="262" t="s">
        <v>559</v>
      </c>
      <c r="D326" s="262" t="s">
        <v>220</v>
      </c>
      <c r="E326" s="263" t="s">
        <v>565</v>
      </c>
      <c r="F326" s="264" t="s">
        <v>566</v>
      </c>
      <c r="G326" s="265" t="s">
        <v>305</v>
      </c>
      <c r="H326" s="266">
        <v>2</v>
      </c>
      <c r="I326" s="267"/>
      <c r="J326" s="268">
        <f>ROUND(I326*H326,2)</f>
        <v>0</v>
      </c>
      <c r="K326" s="269"/>
      <c r="L326" s="43"/>
      <c r="M326" s="270" t="s">
        <v>1</v>
      </c>
      <c r="N326" s="271" t="s">
        <v>44</v>
      </c>
      <c r="O326" s="99"/>
      <c r="P326" s="272">
        <f>O326*H326</f>
        <v>0</v>
      </c>
      <c r="Q326" s="272">
        <v>0</v>
      </c>
      <c r="R326" s="272">
        <f>Q326*H326</f>
        <v>0</v>
      </c>
      <c r="S326" s="272">
        <v>0</v>
      </c>
      <c r="T326" s="273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74" t="s">
        <v>257</v>
      </c>
      <c r="AT326" s="274" t="s">
        <v>220</v>
      </c>
      <c r="AU326" s="274" t="s">
        <v>91</v>
      </c>
      <c r="AY326" s="17" t="s">
        <v>217</v>
      </c>
      <c r="BE326" s="159">
        <f>IF(N326="základná",J326,0)</f>
        <v>0</v>
      </c>
      <c r="BF326" s="159">
        <f>IF(N326="znížená",J326,0)</f>
        <v>0</v>
      </c>
      <c r="BG326" s="159">
        <f>IF(N326="zákl. prenesená",J326,0)</f>
        <v>0</v>
      </c>
      <c r="BH326" s="159">
        <f>IF(N326="zníž. prenesená",J326,0)</f>
        <v>0</v>
      </c>
      <c r="BI326" s="159">
        <f>IF(N326="nulová",J326,0)</f>
        <v>0</v>
      </c>
      <c r="BJ326" s="17" t="s">
        <v>91</v>
      </c>
      <c r="BK326" s="159">
        <f>ROUND(I326*H326,2)</f>
        <v>0</v>
      </c>
      <c r="BL326" s="17" t="s">
        <v>257</v>
      </c>
      <c r="BM326" s="274" t="s">
        <v>567</v>
      </c>
    </row>
    <row r="327" s="13" customFormat="1">
      <c r="A327" s="13"/>
      <c r="B327" s="275"/>
      <c r="C327" s="276"/>
      <c r="D327" s="277" t="s">
        <v>225</v>
      </c>
      <c r="E327" s="278" t="s">
        <v>1</v>
      </c>
      <c r="F327" s="279" t="s">
        <v>153</v>
      </c>
      <c r="G327" s="276"/>
      <c r="H327" s="280">
        <v>2</v>
      </c>
      <c r="I327" s="281"/>
      <c r="J327" s="276"/>
      <c r="K327" s="276"/>
      <c r="L327" s="282"/>
      <c r="M327" s="283"/>
      <c r="N327" s="284"/>
      <c r="O327" s="284"/>
      <c r="P327" s="284"/>
      <c r="Q327" s="284"/>
      <c r="R327" s="284"/>
      <c r="S327" s="284"/>
      <c r="T327" s="28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86" t="s">
        <v>225</v>
      </c>
      <c r="AU327" s="286" t="s">
        <v>91</v>
      </c>
      <c r="AV327" s="13" t="s">
        <v>91</v>
      </c>
      <c r="AW327" s="13" t="s">
        <v>33</v>
      </c>
      <c r="AX327" s="13" t="s">
        <v>85</v>
      </c>
      <c r="AY327" s="286" t="s">
        <v>217</v>
      </c>
    </row>
    <row r="328" s="2" customFormat="1" ht="16.5" customHeight="1">
      <c r="A328" s="40"/>
      <c r="B328" s="41"/>
      <c r="C328" s="309" t="s">
        <v>564</v>
      </c>
      <c r="D328" s="309" t="s">
        <v>386</v>
      </c>
      <c r="E328" s="310" t="s">
        <v>569</v>
      </c>
      <c r="F328" s="311" t="s">
        <v>570</v>
      </c>
      <c r="G328" s="312" t="s">
        <v>305</v>
      </c>
      <c r="H328" s="313">
        <v>2</v>
      </c>
      <c r="I328" s="314"/>
      <c r="J328" s="315">
        <f>ROUND(I328*H328,2)</f>
        <v>0</v>
      </c>
      <c r="K328" s="316"/>
      <c r="L328" s="317"/>
      <c r="M328" s="318" t="s">
        <v>1</v>
      </c>
      <c r="N328" s="319" t="s">
        <v>44</v>
      </c>
      <c r="O328" s="99"/>
      <c r="P328" s="272">
        <f>O328*H328</f>
        <v>0</v>
      </c>
      <c r="Q328" s="272">
        <v>0.002</v>
      </c>
      <c r="R328" s="272">
        <f>Q328*H328</f>
        <v>0.0040000000000000001</v>
      </c>
      <c r="S328" s="272">
        <v>0</v>
      </c>
      <c r="T328" s="273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74" t="s">
        <v>381</v>
      </c>
      <c r="AT328" s="274" t="s">
        <v>386</v>
      </c>
      <c r="AU328" s="274" t="s">
        <v>91</v>
      </c>
      <c r="AY328" s="17" t="s">
        <v>217</v>
      </c>
      <c r="BE328" s="159">
        <f>IF(N328="základná",J328,0)</f>
        <v>0</v>
      </c>
      <c r="BF328" s="159">
        <f>IF(N328="znížená",J328,0)</f>
        <v>0</v>
      </c>
      <c r="BG328" s="159">
        <f>IF(N328="zákl. prenesená",J328,0)</f>
        <v>0</v>
      </c>
      <c r="BH328" s="159">
        <f>IF(N328="zníž. prenesená",J328,0)</f>
        <v>0</v>
      </c>
      <c r="BI328" s="159">
        <f>IF(N328="nulová",J328,0)</f>
        <v>0</v>
      </c>
      <c r="BJ328" s="17" t="s">
        <v>91</v>
      </c>
      <c r="BK328" s="159">
        <f>ROUND(I328*H328,2)</f>
        <v>0</v>
      </c>
      <c r="BL328" s="17" t="s">
        <v>257</v>
      </c>
      <c r="BM328" s="274" t="s">
        <v>571</v>
      </c>
    </row>
    <row r="329" s="2" customFormat="1" ht="24.15" customHeight="1">
      <c r="A329" s="40"/>
      <c r="B329" s="41"/>
      <c r="C329" s="262" t="s">
        <v>568</v>
      </c>
      <c r="D329" s="262" t="s">
        <v>220</v>
      </c>
      <c r="E329" s="263" t="s">
        <v>573</v>
      </c>
      <c r="F329" s="264" t="s">
        <v>574</v>
      </c>
      <c r="G329" s="265" t="s">
        <v>305</v>
      </c>
      <c r="H329" s="266">
        <v>6</v>
      </c>
      <c r="I329" s="267"/>
      <c r="J329" s="268">
        <f>ROUND(I329*H329,2)</f>
        <v>0</v>
      </c>
      <c r="K329" s="269"/>
      <c r="L329" s="43"/>
      <c r="M329" s="270" t="s">
        <v>1</v>
      </c>
      <c r="N329" s="271" t="s">
        <v>44</v>
      </c>
      <c r="O329" s="99"/>
      <c r="P329" s="272">
        <f>O329*H329</f>
        <v>0</v>
      </c>
      <c r="Q329" s="272">
        <v>0</v>
      </c>
      <c r="R329" s="272">
        <f>Q329*H329</f>
        <v>0</v>
      </c>
      <c r="S329" s="272">
        <v>0</v>
      </c>
      <c r="T329" s="273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74" t="s">
        <v>257</v>
      </c>
      <c r="AT329" s="274" t="s">
        <v>220</v>
      </c>
      <c r="AU329" s="274" t="s">
        <v>91</v>
      </c>
      <c r="AY329" s="17" t="s">
        <v>217</v>
      </c>
      <c r="BE329" s="159">
        <f>IF(N329="základná",J329,0)</f>
        <v>0</v>
      </c>
      <c r="BF329" s="159">
        <f>IF(N329="znížená",J329,0)</f>
        <v>0</v>
      </c>
      <c r="BG329" s="159">
        <f>IF(N329="zákl. prenesená",J329,0)</f>
        <v>0</v>
      </c>
      <c r="BH329" s="159">
        <f>IF(N329="zníž. prenesená",J329,0)</f>
        <v>0</v>
      </c>
      <c r="BI329" s="159">
        <f>IF(N329="nulová",J329,0)</f>
        <v>0</v>
      </c>
      <c r="BJ329" s="17" t="s">
        <v>91</v>
      </c>
      <c r="BK329" s="159">
        <f>ROUND(I329*H329,2)</f>
        <v>0</v>
      </c>
      <c r="BL329" s="17" t="s">
        <v>257</v>
      </c>
      <c r="BM329" s="274" t="s">
        <v>575</v>
      </c>
    </row>
    <row r="330" s="13" customFormat="1">
      <c r="A330" s="13"/>
      <c r="B330" s="275"/>
      <c r="C330" s="276"/>
      <c r="D330" s="277" t="s">
        <v>225</v>
      </c>
      <c r="E330" s="278" t="s">
        <v>1</v>
      </c>
      <c r="F330" s="279" t="s">
        <v>481</v>
      </c>
      <c r="G330" s="276"/>
      <c r="H330" s="280">
        <v>4</v>
      </c>
      <c r="I330" s="281"/>
      <c r="J330" s="276"/>
      <c r="K330" s="276"/>
      <c r="L330" s="282"/>
      <c r="M330" s="283"/>
      <c r="N330" s="284"/>
      <c r="O330" s="284"/>
      <c r="P330" s="284"/>
      <c r="Q330" s="284"/>
      <c r="R330" s="284"/>
      <c r="S330" s="284"/>
      <c r="T330" s="28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86" t="s">
        <v>225</v>
      </c>
      <c r="AU330" s="286" t="s">
        <v>91</v>
      </c>
      <c r="AV330" s="13" t="s">
        <v>91</v>
      </c>
      <c r="AW330" s="13" t="s">
        <v>33</v>
      </c>
      <c r="AX330" s="13" t="s">
        <v>78</v>
      </c>
      <c r="AY330" s="286" t="s">
        <v>217</v>
      </c>
    </row>
    <row r="331" s="13" customFormat="1">
      <c r="A331" s="13"/>
      <c r="B331" s="275"/>
      <c r="C331" s="276"/>
      <c r="D331" s="277" t="s">
        <v>225</v>
      </c>
      <c r="E331" s="278" t="s">
        <v>1</v>
      </c>
      <c r="F331" s="279" t="s">
        <v>153</v>
      </c>
      <c r="G331" s="276"/>
      <c r="H331" s="280">
        <v>2</v>
      </c>
      <c r="I331" s="281"/>
      <c r="J331" s="276"/>
      <c r="K331" s="276"/>
      <c r="L331" s="282"/>
      <c r="M331" s="283"/>
      <c r="N331" s="284"/>
      <c r="O331" s="284"/>
      <c r="P331" s="284"/>
      <c r="Q331" s="284"/>
      <c r="R331" s="284"/>
      <c r="S331" s="284"/>
      <c r="T331" s="28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86" t="s">
        <v>225</v>
      </c>
      <c r="AU331" s="286" t="s">
        <v>91</v>
      </c>
      <c r="AV331" s="13" t="s">
        <v>91</v>
      </c>
      <c r="AW331" s="13" t="s">
        <v>33</v>
      </c>
      <c r="AX331" s="13" t="s">
        <v>78</v>
      </c>
      <c r="AY331" s="286" t="s">
        <v>217</v>
      </c>
    </row>
    <row r="332" s="14" customFormat="1">
      <c r="A332" s="14"/>
      <c r="B332" s="287"/>
      <c r="C332" s="288"/>
      <c r="D332" s="277" t="s">
        <v>225</v>
      </c>
      <c r="E332" s="289" t="s">
        <v>1</v>
      </c>
      <c r="F332" s="290" t="s">
        <v>228</v>
      </c>
      <c r="G332" s="288"/>
      <c r="H332" s="291">
        <v>6</v>
      </c>
      <c r="I332" s="292"/>
      <c r="J332" s="288"/>
      <c r="K332" s="288"/>
      <c r="L332" s="293"/>
      <c r="M332" s="294"/>
      <c r="N332" s="295"/>
      <c r="O332" s="295"/>
      <c r="P332" s="295"/>
      <c r="Q332" s="295"/>
      <c r="R332" s="295"/>
      <c r="S332" s="295"/>
      <c r="T332" s="29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97" t="s">
        <v>225</v>
      </c>
      <c r="AU332" s="297" t="s">
        <v>91</v>
      </c>
      <c r="AV332" s="14" t="s">
        <v>140</v>
      </c>
      <c r="AW332" s="14" t="s">
        <v>33</v>
      </c>
      <c r="AX332" s="14" t="s">
        <v>85</v>
      </c>
      <c r="AY332" s="297" t="s">
        <v>217</v>
      </c>
    </row>
    <row r="333" s="2" customFormat="1" ht="16.5" customHeight="1">
      <c r="A333" s="40"/>
      <c r="B333" s="41"/>
      <c r="C333" s="309" t="s">
        <v>572</v>
      </c>
      <c r="D333" s="309" t="s">
        <v>386</v>
      </c>
      <c r="E333" s="310" t="s">
        <v>577</v>
      </c>
      <c r="F333" s="311" t="s">
        <v>578</v>
      </c>
      <c r="G333" s="312" t="s">
        <v>305</v>
      </c>
      <c r="H333" s="313">
        <v>4</v>
      </c>
      <c r="I333" s="314"/>
      <c r="J333" s="315">
        <f>ROUND(I333*H333,2)</f>
        <v>0</v>
      </c>
      <c r="K333" s="316"/>
      <c r="L333" s="317"/>
      <c r="M333" s="318" t="s">
        <v>1</v>
      </c>
      <c r="N333" s="319" t="s">
        <v>44</v>
      </c>
      <c r="O333" s="99"/>
      <c r="P333" s="272">
        <f>O333*H333</f>
        <v>0</v>
      </c>
      <c r="Q333" s="272">
        <v>0.00025000000000000001</v>
      </c>
      <c r="R333" s="272">
        <f>Q333*H333</f>
        <v>0.001</v>
      </c>
      <c r="S333" s="272">
        <v>0</v>
      </c>
      <c r="T333" s="273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74" t="s">
        <v>381</v>
      </c>
      <c r="AT333" s="274" t="s">
        <v>386</v>
      </c>
      <c r="AU333" s="274" t="s">
        <v>91</v>
      </c>
      <c r="AY333" s="17" t="s">
        <v>217</v>
      </c>
      <c r="BE333" s="159">
        <f>IF(N333="základná",J333,0)</f>
        <v>0</v>
      </c>
      <c r="BF333" s="159">
        <f>IF(N333="znížená",J333,0)</f>
        <v>0</v>
      </c>
      <c r="BG333" s="159">
        <f>IF(N333="zákl. prenesená",J333,0)</f>
        <v>0</v>
      </c>
      <c r="BH333" s="159">
        <f>IF(N333="zníž. prenesená",J333,0)</f>
        <v>0</v>
      </c>
      <c r="BI333" s="159">
        <f>IF(N333="nulová",J333,0)</f>
        <v>0</v>
      </c>
      <c r="BJ333" s="17" t="s">
        <v>91</v>
      </c>
      <c r="BK333" s="159">
        <f>ROUND(I333*H333,2)</f>
        <v>0</v>
      </c>
      <c r="BL333" s="17" t="s">
        <v>257</v>
      </c>
      <c r="BM333" s="274" t="s">
        <v>579</v>
      </c>
    </row>
    <row r="334" s="2" customFormat="1" ht="16.5" customHeight="1">
      <c r="A334" s="40"/>
      <c r="B334" s="41"/>
      <c r="C334" s="309" t="s">
        <v>576</v>
      </c>
      <c r="D334" s="309" t="s">
        <v>386</v>
      </c>
      <c r="E334" s="310" t="s">
        <v>581</v>
      </c>
      <c r="F334" s="311" t="s">
        <v>582</v>
      </c>
      <c r="G334" s="312" t="s">
        <v>305</v>
      </c>
      <c r="H334" s="313">
        <v>2</v>
      </c>
      <c r="I334" s="314"/>
      <c r="J334" s="315">
        <f>ROUND(I334*H334,2)</f>
        <v>0</v>
      </c>
      <c r="K334" s="316"/>
      <c r="L334" s="317"/>
      <c r="M334" s="318" t="s">
        <v>1</v>
      </c>
      <c r="N334" s="319" t="s">
        <v>44</v>
      </c>
      <c r="O334" s="99"/>
      <c r="P334" s="272">
        <f>O334*H334</f>
        <v>0</v>
      </c>
      <c r="Q334" s="272">
        <v>0.00050000000000000001</v>
      </c>
      <c r="R334" s="272">
        <f>Q334*H334</f>
        <v>0.001</v>
      </c>
      <c r="S334" s="272">
        <v>0</v>
      </c>
      <c r="T334" s="273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74" t="s">
        <v>381</v>
      </c>
      <c r="AT334" s="274" t="s">
        <v>386</v>
      </c>
      <c r="AU334" s="274" t="s">
        <v>91</v>
      </c>
      <c r="AY334" s="17" t="s">
        <v>217</v>
      </c>
      <c r="BE334" s="159">
        <f>IF(N334="základná",J334,0)</f>
        <v>0</v>
      </c>
      <c r="BF334" s="159">
        <f>IF(N334="znížená",J334,0)</f>
        <v>0</v>
      </c>
      <c r="BG334" s="159">
        <f>IF(N334="zákl. prenesená",J334,0)</f>
        <v>0</v>
      </c>
      <c r="BH334" s="159">
        <f>IF(N334="zníž. prenesená",J334,0)</f>
        <v>0</v>
      </c>
      <c r="BI334" s="159">
        <f>IF(N334="nulová",J334,0)</f>
        <v>0</v>
      </c>
      <c r="BJ334" s="17" t="s">
        <v>91</v>
      </c>
      <c r="BK334" s="159">
        <f>ROUND(I334*H334,2)</f>
        <v>0</v>
      </c>
      <c r="BL334" s="17" t="s">
        <v>257</v>
      </c>
      <c r="BM334" s="274" t="s">
        <v>583</v>
      </c>
    </row>
    <row r="335" s="2" customFormat="1" ht="21.75" customHeight="1">
      <c r="A335" s="40"/>
      <c r="B335" s="41"/>
      <c r="C335" s="262" t="s">
        <v>580</v>
      </c>
      <c r="D335" s="262" t="s">
        <v>220</v>
      </c>
      <c r="E335" s="263" t="s">
        <v>585</v>
      </c>
      <c r="F335" s="264" t="s">
        <v>586</v>
      </c>
      <c r="G335" s="265" t="s">
        <v>305</v>
      </c>
      <c r="H335" s="266">
        <v>2</v>
      </c>
      <c r="I335" s="267"/>
      <c r="J335" s="268">
        <f>ROUND(I335*H335,2)</f>
        <v>0</v>
      </c>
      <c r="K335" s="269"/>
      <c r="L335" s="43"/>
      <c r="M335" s="270" t="s">
        <v>1</v>
      </c>
      <c r="N335" s="271" t="s">
        <v>44</v>
      </c>
      <c r="O335" s="99"/>
      <c r="P335" s="272">
        <f>O335*H335</f>
        <v>0</v>
      </c>
      <c r="Q335" s="272">
        <v>0</v>
      </c>
      <c r="R335" s="272">
        <f>Q335*H335</f>
        <v>0</v>
      </c>
      <c r="S335" s="272">
        <v>0</v>
      </c>
      <c r="T335" s="273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74" t="s">
        <v>257</v>
      </c>
      <c r="AT335" s="274" t="s">
        <v>220</v>
      </c>
      <c r="AU335" s="274" t="s">
        <v>91</v>
      </c>
      <c r="AY335" s="17" t="s">
        <v>217</v>
      </c>
      <c r="BE335" s="159">
        <f>IF(N335="základná",J335,0)</f>
        <v>0</v>
      </c>
      <c r="BF335" s="159">
        <f>IF(N335="znížená",J335,0)</f>
        <v>0</v>
      </c>
      <c r="BG335" s="159">
        <f>IF(N335="zákl. prenesená",J335,0)</f>
        <v>0</v>
      </c>
      <c r="BH335" s="159">
        <f>IF(N335="zníž. prenesená",J335,0)</f>
        <v>0</v>
      </c>
      <c r="BI335" s="159">
        <f>IF(N335="nulová",J335,0)</f>
        <v>0</v>
      </c>
      <c r="BJ335" s="17" t="s">
        <v>91</v>
      </c>
      <c r="BK335" s="159">
        <f>ROUND(I335*H335,2)</f>
        <v>0</v>
      </c>
      <c r="BL335" s="17" t="s">
        <v>257</v>
      </c>
      <c r="BM335" s="274" t="s">
        <v>587</v>
      </c>
    </row>
    <row r="336" s="13" customFormat="1">
      <c r="A336" s="13"/>
      <c r="B336" s="275"/>
      <c r="C336" s="276"/>
      <c r="D336" s="277" t="s">
        <v>225</v>
      </c>
      <c r="E336" s="278" t="s">
        <v>1</v>
      </c>
      <c r="F336" s="279" t="s">
        <v>144</v>
      </c>
      <c r="G336" s="276"/>
      <c r="H336" s="280">
        <v>2</v>
      </c>
      <c r="I336" s="281"/>
      <c r="J336" s="276"/>
      <c r="K336" s="276"/>
      <c r="L336" s="282"/>
      <c r="M336" s="283"/>
      <c r="N336" s="284"/>
      <c r="O336" s="284"/>
      <c r="P336" s="284"/>
      <c r="Q336" s="284"/>
      <c r="R336" s="284"/>
      <c r="S336" s="284"/>
      <c r="T336" s="28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86" t="s">
        <v>225</v>
      </c>
      <c r="AU336" s="286" t="s">
        <v>91</v>
      </c>
      <c r="AV336" s="13" t="s">
        <v>91</v>
      </c>
      <c r="AW336" s="13" t="s">
        <v>33</v>
      </c>
      <c r="AX336" s="13" t="s">
        <v>85</v>
      </c>
      <c r="AY336" s="286" t="s">
        <v>217</v>
      </c>
    </row>
    <row r="337" s="2" customFormat="1" ht="16.5" customHeight="1">
      <c r="A337" s="40"/>
      <c r="B337" s="41"/>
      <c r="C337" s="309" t="s">
        <v>584</v>
      </c>
      <c r="D337" s="309" t="s">
        <v>386</v>
      </c>
      <c r="E337" s="310" t="s">
        <v>589</v>
      </c>
      <c r="F337" s="311" t="s">
        <v>590</v>
      </c>
      <c r="G337" s="312" t="s">
        <v>305</v>
      </c>
      <c r="H337" s="313">
        <v>2</v>
      </c>
      <c r="I337" s="314"/>
      <c r="J337" s="315">
        <f>ROUND(I337*H337,2)</f>
        <v>0</v>
      </c>
      <c r="K337" s="316"/>
      <c r="L337" s="317"/>
      <c r="M337" s="318" t="s">
        <v>1</v>
      </c>
      <c r="N337" s="319" t="s">
        <v>44</v>
      </c>
      <c r="O337" s="99"/>
      <c r="P337" s="272">
        <f>O337*H337</f>
        <v>0</v>
      </c>
      <c r="Q337" s="272">
        <v>0.0055999999999999999</v>
      </c>
      <c r="R337" s="272">
        <f>Q337*H337</f>
        <v>0.0112</v>
      </c>
      <c r="S337" s="272">
        <v>0</v>
      </c>
      <c r="T337" s="273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74" t="s">
        <v>381</v>
      </c>
      <c r="AT337" s="274" t="s">
        <v>386</v>
      </c>
      <c r="AU337" s="274" t="s">
        <v>91</v>
      </c>
      <c r="AY337" s="17" t="s">
        <v>217</v>
      </c>
      <c r="BE337" s="159">
        <f>IF(N337="základná",J337,0)</f>
        <v>0</v>
      </c>
      <c r="BF337" s="159">
        <f>IF(N337="znížená",J337,0)</f>
        <v>0</v>
      </c>
      <c r="BG337" s="159">
        <f>IF(N337="zákl. prenesená",J337,0)</f>
        <v>0</v>
      </c>
      <c r="BH337" s="159">
        <f>IF(N337="zníž. prenesená",J337,0)</f>
        <v>0</v>
      </c>
      <c r="BI337" s="159">
        <f>IF(N337="nulová",J337,0)</f>
        <v>0</v>
      </c>
      <c r="BJ337" s="17" t="s">
        <v>91</v>
      </c>
      <c r="BK337" s="159">
        <f>ROUND(I337*H337,2)</f>
        <v>0</v>
      </c>
      <c r="BL337" s="17" t="s">
        <v>257</v>
      </c>
      <c r="BM337" s="274" t="s">
        <v>591</v>
      </c>
    </row>
    <row r="338" s="2" customFormat="1" ht="33" customHeight="1">
      <c r="A338" s="40"/>
      <c r="B338" s="41"/>
      <c r="C338" s="262" t="s">
        <v>588</v>
      </c>
      <c r="D338" s="262" t="s">
        <v>220</v>
      </c>
      <c r="E338" s="263" t="s">
        <v>1009</v>
      </c>
      <c r="F338" s="264" t="s">
        <v>1010</v>
      </c>
      <c r="G338" s="265" t="s">
        <v>495</v>
      </c>
      <c r="H338" s="266">
        <v>1</v>
      </c>
      <c r="I338" s="267"/>
      <c r="J338" s="268">
        <f>ROUND(I338*H338,2)</f>
        <v>0</v>
      </c>
      <c r="K338" s="269"/>
      <c r="L338" s="43"/>
      <c r="M338" s="270" t="s">
        <v>1</v>
      </c>
      <c r="N338" s="271" t="s">
        <v>44</v>
      </c>
      <c r="O338" s="99"/>
      <c r="P338" s="272">
        <f>O338*H338</f>
        <v>0</v>
      </c>
      <c r="Q338" s="272">
        <v>0</v>
      </c>
      <c r="R338" s="272">
        <f>Q338*H338</f>
        <v>0</v>
      </c>
      <c r="S338" s="272">
        <v>0.034700000000000002</v>
      </c>
      <c r="T338" s="273">
        <f>S338*H338</f>
        <v>0.034700000000000002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74" t="s">
        <v>257</v>
      </c>
      <c r="AT338" s="274" t="s">
        <v>220</v>
      </c>
      <c r="AU338" s="274" t="s">
        <v>91</v>
      </c>
      <c r="AY338" s="17" t="s">
        <v>217</v>
      </c>
      <c r="BE338" s="159">
        <f>IF(N338="základná",J338,0)</f>
        <v>0</v>
      </c>
      <c r="BF338" s="159">
        <f>IF(N338="znížená",J338,0)</f>
        <v>0</v>
      </c>
      <c r="BG338" s="159">
        <f>IF(N338="zákl. prenesená",J338,0)</f>
        <v>0</v>
      </c>
      <c r="BH338" s="159">
        <f>IF(N338="zníž. prenesená",J338,0)</f>
        <v>0</v>
      </c>
      <c r="BI338" s="159">
        <f>IF(N338="nulová",J338,0)</f>
        <v>0</v>
      </c>
      <c r="BJ338" s="17" t="s">
        <v>91</v>
      </c>
      <c r="BK338" s="159">
        <f>ROUND(I338*H338,2)</f>
        <v>0</v>
      </c>
      <c r="BL338" s="17" t="s">
        <v>257</v>
      </c>
      <c r="BM338" s="274" t="s">
        <v>1011</v>
      </c>
    </row>
    <row r="339" s="13" customFormat="1">
      <c r="A339" s="13"/>
      <c r="B339" s="275"/>
      <c r="C339" s="276"/>
      <c r="D339" s="277" t="s">
        <v>225</v>
      </c>
      <c r="E339" s="278" t="s">
        <v>1</v>
      </c>
      <c r="F339" s="279" t="s">
        <v>1007</v>
      </c>
      <c r="G339" s="276"/>
      <c r="H339" s="280">
        <v>1</v>
      </c>
      <c r="I339" s="281"/>
      <c r="J339" s="276"/>
      <c r="K339" s="276"/>
      <c r="L339" s="282"/>
      <c r="M339" s="283"/>
      <c r="N339" s="284"/>
      <c r="O339" s="284"/>
      <c r="P339" s="284"/>
      <c r="Q339" s="284"/>
      <c r="R339" s="284"/>
      <c r="S339" s="284"/>
      <c r="T339" s="28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86" t="s">
        <v>225</v>
      </c>
      <c r="AU339" s="286" t="s">
        <v>91</v>
      </c>
      <c r="AV339" s="13" t="s">
        <v>91</v>
      </c>
      <c r="AW339" s="13" t="s">
        <v>33</v>
      </c>
      <c r="AX339" s="13" t="s">
        <v>78</v>
      </c>
      <c r="AY339" s="286" t="s">
        <v>217</v>
      </c>
    </row>
    <row r="340" s="14" customFormat="1">
      <c r="A340" s="14"/>
      <c r="B340" s="287"/>
      <c r="C340" s="288"/>
      <c r="D340" s="277" t="s">
        <v>225</v>
      </c>
      <c r="E340" s="289" t="s">
        <v>978</v>
      </c>
      <c r="F340" s="290" t="s">
        <v>228</v>
      </c>
      <c r="G340" s="288"/>
      <c r="H340" s="291">
        <v>1</v>
      </c>
      <c r="I340" s="292"/>
      <c r="J340" s="288"/>
      <c r="K340" s="288"/>
      <c r="L340" s="293"/>
      <c r="M340" s="294"/>
      <c r="N340" s="295"/>
      <c r="O340" s="295"/>
      <c r="P340" s="295"/>
      <c r="Q340" s="295"/>
      <c r="R340" s="295"/>
      <c r="S340" s="295"/>
      <c r="T340" s="29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97" t="s">
        <v>225</v>
      </c>
      <c r="AU340" s="297" t="s">
        <v>91</v>
      </c>
      <c r="AV340" s="14" t="s">
        <v>140</v>
      </c>
      <c r="AW340" s="14" t="s">
        <v>33</v>
      </c>
      <c r="AX340" s="14" t="s">
        <v>85</v>
      </c>
      <c r="AY340" s="297" t="s">
        <v>217</v>
      </c>
    </row>
    <row r="341" s="2" customFormat="1" ht="37.8" customHeight="1">
      <c r="A341" s="40"/>
      <c r="B341" s="41"/>
      <c r="C341" s="262" t="s">
        <v>592</v>
      </c>
      <c r="D341" s="262" t="s">
        <v>220</v>
      </c>
      <c r="E341" s="263" t="s">
        <v>593</v>
      </c>
      <c r="F341" s="264" t="s">
        <v>594</v>
      </c>
      <c r="G341" s="265" t="s">
        <v>495</v>
      </c>
      <c r="H341" s="266">
        <v>6</v>
      </c>
      <c r="I341" s="267"/>
      <c r="J341" s="268">
        <f>ROUND(I341*H341,2)</f>
        <v>0</v>
      </c>
      <c r="K341" s="269"/>
      <c r="L341" s="43"/>
      <c r="M341" s="270" t="s">
        <v>1</v>
      </c>
      <c r="N341" s="271" t="s">
        <v>44</v>
      </c>
      <c r="O341" s="99"/>
      <c r="P341" s="272">
        <f>O341*H341</f>
        <v>0</v>
      </c>
      <c r="Q341" s="272">
        <v>0</v>
      </c>
      <c r="R341" s="272">
        <f>Q341*H341</f>
        <v>0</v>
      </c>
      <c r="S341" s="272">
        <v>0.014930000000000001</v>
      </c>
      <c r="T341" s="273">
        <f>S341*H341</f>
        <v>0.089580000000000007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74" t="s">
        <v>257</v>
      </c>
      <c r="AT341" s="274" t="s">
        <v>220</v>
      </c>
      <c r="AU341" s="274" t="s">
        <v>91</v>
      </c>
      <c r="AY341" s="17" t="s">
        <v>217</v>
      </c>
      <c r="BE341" s="159">
        <f>IF(N341="základná",J341,0)</f>
        <v>0</v>
      </c>
      <c r="BF341" s="159">
        <f>IF(N341="znížená",J341,0)</f>
        <v>0</v>
      </c>
      <c r="BG341" s="159">
        <f>IF(N341="zákl. prenesená",J341,0)</f>
        <v>0</v>
      </c>
      <c r="BH341" s="159">
        <f>IF(N341="zníž. prenesená",J341,0)</f>
        <v>0</v>
      </c>
      <c r="BI341" s="159">
        <f>IF(N341="nulová",J341,0)</f>
        <v>0</v>
      </c>
      <c r="BJ341" s="17" t="s">
        <v>91</v>
      </c>
      <c r="BK341" s="159">
        <f>ROUND(I341*H341,2)</f>
        <v>0</v>
      </c>
      <c r="BL341" s="17" t="s">
        <v>257</v>
      </c>
      <c r="BM341" s="274" t="s">
        <v>595</v>
      </c>
    </row>
    <row r="342" s="13" customFormat="1">
      <c r="A342" s="13"/>
      <c r="B342" s="275"/>
      <c r="C342" s="276"/>
      <c r="D342" s="277" t="s">
        <v>225</v>
      </c>
      <c r="E342" s="278" t="s">
        <v>1</v>
      </c>
      <c r="F342" s="279" t="s">
        <v>1012</v>
      </c>
      <c r="G342" s="276"/>
      <c r="H342" s="280">
        <v>6</v>
      </c>
      <c r="I342" s="281"/>
      <c r="J342" s="276"/>
      <c r="K342" s="276"/>
      <c r="L342" s="282"/>
      <c r="M342" s="283"/>
      <c r="N342" s="284"/>
      <c r="O342" s="284"/>
      <c r="P342" s="284"/>
      <c r="Q342" s="284"/>
      <c r="R342" s="284"/>
      <c r="S342" s="284"/>
      <c r="T342" s="28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86" t="s">
        <v>225</v>
      </c>
      <c r="AU342" s="286" t="s">
        <v>91</v>
      </c>
      <c r="AV342" s="13" t="s">
        <v>91</v>
      </c>
      <c r="AW342" s="13" t="s">
        <v>33</v>
      </c>
      <c r="AX342" s="13" t="s">
        <v>78</v>
      </c>
      <c r="AY342" s="286" t="s">
        <v>217</v>
      </c>
    </row>
    <row r="343" s="14" customFormat="1">
      <c r="A343" s="14"/>
      <c r="B343" s="287"/>
      <c r="C343" s="288"/>
      <c r="D343" s="277" t="s">
        <v>225</v>
      </c>
      <c r="E343" s="289" t="s">
        <v>1</v>
      </c>
      <c r="F343" s="290" t="s">
        <v>228</v>
      </c>
      <c r="G343" s="288"/>
      <c r="H343" s="291">
        <v>6</v>
      </c>
      <c r="I343" s="292"/>
      <c r="J343" s="288"/>
      <c r="K343" s="288"/>
      <c r="L343" s="293"/>
      <c r="M343" s="294"/>
      <c r="N343" s="295"/>
      <c r="O343" s="295"/>
      <c r="P343" s="295"/>
      <c r="Q343" s="295"/>
      <c r="R343" s="295"/>
      <c r="S343" s="295"/>
      <c r="T343" s="29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97" t="s">
        <v>225</v>
      </c>
      <c r="AU343" s="297" t="s">
        <v>91</v>
      </c>
      <c r="AV343" s="14" t="s">
        <v>140</v>
      </c>
      <c r="AW343" s="14" t="s">
        <v>33</v>
      </c>
      <c r="AX343" s="14" t="s">
        <v>85</v>
      </c>
      <c r="AY343" s="297" t="s">
        <v>217</v>
      </c>
    </row>
    <row r="344" s="2" customFormat="1" ht="16.5" customHeight="1">
      <c r="A344" s="40"/>
      <c r="B344" s="41"/>
      <c r="C344" s="262" t="s">
        <v>597</v>
      </c>
      <c r="D344" s="262" t="s">
        <v>220</v>
      </c>
      <c r="E344" s="263" t="s">
        <v>598</v>
      </c>
      <c r="F344" s="264" t="s">
        <v>599</v>
      </c>
      <c r="G344" s="265" t="s">
        <v>305</v>
      </c>
      <c r="H344" s="266">
        <v>2</v>
      </c>
      <c r="I344" s="267"/>
      <c r="J344" s="268">
        <f>ROUND(I344*H344,2)</f>
        <v>0</v>
      </c>
      <c r="K344" s="269"/>
      <c r="L344" s="43"/>
      <c r="M344" s="270" t="s">
        <v>1</v>
      </c>
      <c r="N344" s="271" t="s">
        <v>44</v>
      </c>
      <c r="O344" s="99"/>
      <c r="P344" s="272">
        <f>O344*H344</f>
        <v>0</v>
      </c>
      <c r="Q344" s="272">
        <v>8.0000000000000007E-05</v>
      </c>
      <c r="R344" s="272">
        <f>Q344*H344</f>
        <v>0.00016000000000000001</v>
      </c>
      <c r="S344" s="272">
        <v>0</v>
      </c>
      <c r="T344" s="273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74" t="s">
        <v>257</v>
      </c>
      <c r="AT344" s="274" t="s">
        <v>220</v>
      </c>
      <c r="AU344" s="274" t="s">
        <v>91</v>
      </c>
      <c r="AY344" s="17" t="s">
        <v>217</v>
      </c>
      <c r="BE344" s="159">
        <f>IF(N344="základná",J344,0)</f>
        <v>0</v>
      </c>
      <c r="BF344" s="159">
        <f>IF(N344="znížená",J344,0)</f>
        <v>0</v>
      </c>
      <c r="BG344" s="159">
        <f>IF(N344="zákl. prenesená",J344,0)</f>
        <v>0</v>
      </c>
      <c r="BH344" s="159">
        <f>IF(N344="zníž. prenesená",J344,0)</f>
        <v>0</v>
      </c>
      <c r="BI344" s="159">
        <f>IF(N344="nulová",J344,0)</f>
        <v>0</v>
      </c>
      <c r="BJ344" s="17" t="s">
        <v>91</v>
      </c>
      <c r="BK344" s="159">
        <f>ROUND(I344*H344,2)</f>
        <v>0</v>
      </c>
      <c r="BL344" s="17" t="s">
        <v>257</v>
      </c>
      <c r="BM344" s="274" t="s">
        <v>600</v>
      </c>
    </row>
    <row r="345" s="13" customFormat="1">
      <c r="A345" s="13"/>
      <c r="B345" s="275"/>
      <c r="C345" s="276"/>
      <c r="D345" s="277" t="s">
        <v>225</v>
      </c>
      <c r="E345" s="278" t="s">
        <v>1</v>
      </c>
      <c r="F345" s="279" t="s">
        <v>91</v>
      </c>
      <c r="G345" s="276"/>
      <c r="H345" s="280">
        <v>2</v>
      </c>
      <c r="I345" s="281"/>
      <c r="J345" s="276"/>
      <c r="K345" s="276"/>
      <c r="L345" s="282"/>
      <c r="M345" s="283"/>
      <c r="N345" s="284"/>
      <c r="O345" s="284"/>
      <c r="P345" s="284"/>
      <c r="Q345" s="284"/>
      <c r="R345" s="284"/>
      <c r="S345" s="284"/>
      <c r="T345" s="28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86" t="s">
        <v>225</v>
      </c>
      <c r="AU345" s="286" t="s">
        <v>91</v>
      </c>
      <c r="AV345" s="13" t="s">
        <v>91</v>
      </c>
      <c r="AW345" s="13" t="s">
        <v>33</v>
      </c>
      <c r="AX345" s="13" t="s">
        <v>85</v>
      </c>
      <c r="AY345" s="286" t="s">
        <v>217</v>
      </c>
    </row>
    <row r="346" s="2" customFormat="1" ht="24.15" customHeight="1">
      <c r="A346" s="40"/>
      <c r="B346" s="41"/>
      <c r="C346" s="309" t="s">
        <v>601</v>
      </c>
      <c r="D346" s="309" t="s">
        <v>386</v>
      </c>
      <c r="E346" s="310" t="s">
        <v>602</v>
      </c>
      <c r="F346" s="311" t="s">
        <v>603</v>
      </c>
      <c r="G346" s="312" t="s">
        <v>305</v>
      </c>
      <c r="H346" s="313">
        <v>2</v>
      </c>
      <c r="I346" s="314"/>
      <c r="J346" s="315">
        <f>ROUND(I346*H346,2)</f>
        <v>0</v>
      </c>
      <c r="K346" s="316"/>
      <c r="L346" s="317"/>
      <c r="M346" s="318" t="s">
        <v>1</v>
      </c>
      <c r="N346" s="319" t="s">
        <v>44</v>
      </c>
      <c r="O346" s="99"/>
      <c r="P346" s="272">
        <f>O346*H346</f>
        <v>0</v>
      </c>
      <c r="Q346" s="272">
        <v>0.00021000000000000001</v>
      </c>
      <c r="R346" s="272">
        <f>Q346*H346</f>
        <v>0.00042000000000000002</v>
      </c>
      <c r="S346" s="272">
        <v>0</v>
      </c>
      <c r="T346" s="273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74" t="s">
        <v>381</v>
      </c>
      <c r="AT346" s="274" t="s">
        <v>386</v>
      </c>
      <c r="AU346" s="274" t="s">
        <v>91</v>
      </c>
      <c r="AY346" s="17" t="s">
        <v>217</v>
      </c>
      <c r="BE346" s="159">
        <f>IF(N346="základná",J346,0)</f>
        <v>0</v>
      </c>
      <c r="BF346" s="159">
        <f>IF(N346="znížená",J346,0)</f>
        <v>0</v>
      </c>
      <c r="BG346" s="159">
        <f>IF(N346="zákl. prenesená",J346,0)</f>
        <v>0</v>
      </c>
      <c r="BH346" s="159">
        <f>IF(N346="zníž. prenesená",J346,0)</f>
        <v>0</v>
      </c>
      <c r="BI346" s="159">
        <f>IF(N346="nulová",J346,0)</f>
        <v>0</v>
      </c>
      <c r="BJ346" s="17" t="s">
        <v>91</v>
      </c>
      <c r="BK346" s="159">
        <f>ROUND(I346*H346,2)</f>
        <v>0</v>
      </c>
      <c r="BL346" s="17" t="s">
        <v>257</v>
      </c>
      <c r="BM346" s="274" t="s">
        <v>604</v>
      </c>
    </row>
    <row r="347" s="2" customFormat="1" ht="16.5" customHeight="1">
      <c r="A347" s="40"/>
      <c r="B347" s="41"/>
      <c r="C347" s="262" t="s">
        <v>605</v>
      </c>
      <c r="D347" s="262" t="s">
        <v>220</v>
      </c>
      <c r="E347" s="263" t="s">
        <v>606</v>
      </c>
      <c r="F347" s="264" t="s">
        <v>607</v>
      </c>
      <c r="G347" s="265" t="s">
        <v>305</v>
      </c>
      <c r="H347" s="266">
        <v>8</v>
      </c>
      <c r="I347" s="267"/>
      <c r="J347" s="268">
        <f>ROUND(I347*H347,2)</f>
        <v>0</v>
      </c>
      <c r="K347" s="269"/>
      <c r="L347" s="43"/>
      <c r="M347" s="270" t="s">
        <v>1</v>
      </c>
      <c r="N347" s="271" t="s">
        <v>44</v>
      </c>
      <c r="O347" s="99"/>
      <c r="P347" s="272">
        <f>O347*H347</f>
        <v>0</v>
      </c>
      <c r="Q347" s="272">
        <v>8.0000000000000007E-05</v>
      </c>
      <c r="R347" s="272">
        <f>Q347*H347</f>
        <v>0.00064000000000000005</v>
      </c>
      <c r="S347" s="272">
        <v>0</v>
      </c>
      <c r="T347" s="273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74" t="s">
        <v>257</v>
      </c>
      <c r="AT347" s="274" t="s">
        <v>220</v>
      </c>
      <c r="AU347" s="274" t="s">
        <v>91</v>
      </c>
      <c r="AY347" s="17" t="s">
        <v>217</v>
      </c>
      <c r="BE347" s="159">
        <f>IF(N347="základná",J347,0)</f>
        <v>0</v>
      </c>
      <c r="BF347" s="159">
        <f>IF(N347="znížená",J347,0)</f>
        <v>0</v>
      </c>
      <c r="BG347" s="159">
        <f>IF(N347="zákl. prenesená",J347,0)</f>
        <v>0</v>
      </c>
      <c r="BH347" s="159">
        <f>IF(N347="zníž. prenesená",J347,0)</f>
        <v>0</v>
      </c>
      <c r="BI347" s="159">
        <f>IF(N347="nulová",J347,0)</f>
        <v>0</v>
      </c>
      <c r="BJ347" s="17" t="s">
        <v>91</v>
      </c>
      <c r="BK347" s="159">
        <f>ROUND(I347*H347,2)</f>
        <v>0</v>
      </c>
      <c r="BL347" s="17" t="s">
        <v>257</v>
      </c>
      <c r="BM347" s="274" t="s">
        <v>608</v>
      </c>
    </row>
    <row r="348" s="13" customFormat="1">
      <c r="A348" s="13"/>
      <c r="B348" s="275"/>
      <c r="C348" s="276"/>
      <c r="D348" s="277" t="s">
        <v>225</v>
      </c>
      <c r="E348" s="278" t="s">
        <v>1</v>
      </c>
      <c r="F348" s="279" t="s">
        <v>1013</v>
      </c>
      <c r="G348" s="276"/>
      <c r="H348" s="280">
        <v>8</v>
      </c>
      <c r="I348" s="281"/>
      <c r="J348" s="276"/>
      <c r="K348" s="276"/>
      <c r="L348" s="282"/>
      <c r="M348" s="283"/>
      <c r="N348" s="284"/>
      <c r="O348" s="284"/>
      <c r="P348" s="284"/>
      <c r="Q348" s="284"/>
      <c r="R348" s="284"/>
      <c r="S348" s="284"/>
      <c r="T348" s="28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86" t="s">
        <v>225</v>
      </c>
      <c r="AU348" s="286" t="s">
        <v>91</v>
      </c>
      <c r="AV348" s="13" t="s">
        <v>91</v>
      </c>
      <c r="AW348" s="13" t="s">
        <v>33</v>
      </c>
      <c r="AX348" s="13" t="s">
        <v>78</v>
      </c>
      <c r="AY348" s="286" t="s">
        <v>217</v>
      </c>
    </row>
    <row r="349" s="14" customFormat="1">
      <c r="A349" s="14"/>
      <c r="B349" s="287"/>
      <c r="C349" s="288"/>
      <c r="D349" s="277" t="s">
        <v>225</v>
      </c>
      <c r="E349" s="289" t="s">
        <v>1</v>
      </c>
      <c r="F349" s="290" t="s">
        <v>228</v>
      </c>
      <c r="G349" s="288"/>
      <c r="H349" s="291">
        <v>8</v>
      </c>
      <c r="I349" s="292"/>
      <c r="J349" s="288"/>
      <c r="K349" s="288"/>
      <c r="L349" s="293"/>
      <c r="M349" s="294"/>
      <c r="N349" s="295"/>
      <c r="O349" s="295"/>
      <c r="P349" s="295"/>
      <c r="Q349" s="295"/>
      <c r="R349" s="295"/>
      <c r="S349" s="295"/>
      <c r="T349" s="29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97" t="s">
        <v>225</v>
      </c>
      <c r="AU349" s="297" t="s">
        <v>91</v>
      </c>
      <c r="AV349" s="14" t="s">
        <v>140</v>
      </c>
      <c r="AW349" s="14" t="s">
        <v>33</v>
      </c>
      <c r="AX349" s="14" t="s">
        <v>85</v>
      </c>
      <c r="AY349" s="297" t="s">
        <v>217</v>
      </c>
    </row>
    <row r="350" s="2" customFormat="1" ht="24.15" customHeight="1">
      <c r="A350" s="40"/>
      <c r="B350" s="41"/>
      <c r="C350" s="309" t="s">
        <v>610</v>
      </c>
      <c r="D350" s="309" t="s">
        <v>386</v>
      </c>
      <c r="E350" s="310" t="s">
        <v>611</v>
      </c>
      <c r="F350" s="311" t="s">
        <v>612</v>
      </c>
      <c r="G350" s="312" t="s">
        <v>305</v>
      </c>
      <c r="H350" s="313">
        <v>8</v>
      </c>
      <c r="I350" s="314"/>
      <c r="J350" s="315">
        <f>ROUND(I350*H350,2)</f>
        <v>0</v>
      </c>
      <c r="K350" s="316"/>
      <c r="L350" s="317"/>
      <c r="M350" s="318" t="s">
        <v>1</v>
      </c>
      <c r="N350" s="319" t="s">
        <v>44</v>
      </c>
      <c r="O350" s="99"/>
      <c r="P350" s="272">
        <f>O350*H350</f>
        <v>0</v>
      </c>
      <c r="Q350" s="272">
        <v>0.0035999999999999999</v>
      </c>
      <c r="R350" s="272">
        <f>Q350*H350</f>
        <v>0.028799999999999999</v>
      </c>
      <c r="S350" s="272">
        <v>0</v>
      </c>
      <c r="T350" s="273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74" t="s">
        <v>381</v>
      </c>
      <c r="AT350" s="274" t="s">
        <v>386</v>
      </c>
      <c r="AU350" s="274" t="s">
        <v>91</v>
      </c>
      <c r="AY350" s="17" t="s">
        <v>217</v>
      </c>
      <c r="BE350" s="159">
        <f>IF(N350="základná",J350,0)</f>
        <v>0</v>
      </c>
      <c r="BF350" s="159">
        <f>IF(N350="znížená",J350,0)</f>
        <v>0</v>
      </c>
      <c r="BG350" s="159">
        <f>IF(N350="zákl. prenesená",J350,0)</f>
        <v>0</v>
      </c>
      <c r="BH350" s="159">
        <f>IF(N350="zníž. prenesená",J350,0)</f>
        <v>0</v>
      </c>
      <c r="BI350" s="159">
        <f>IF(N350="nulová",J350,0)</f>
        <v>0</v>
      </c>
      <c r="BJ350" s="17" t="s">
        <v>91</v>
      </c>
      <c r="BK350" s="159">
        <f>ROUND(I350*H350,2)</f>
        <v>0</v>
      </c>
      <c r="BL350" s="17" t="s">
        <v>257</v>
      </c>
      <c r="BM350" s="274" t="s">
        <v>613</v>
      </c>
    </row>
    <row r="351" s="2" customFormat="1" ht="24.15" customHeight="1">
      <c r="A351" s="40"/>
      <c r="B351" s="41"/>
      <c r="C351" s="262" t="s">
        <v>614</v>
      </c>
      <c r="D351" s="262" t="s">
        <v>220</v>
      </c>
      <c r="E351" s="263" t="s">
        <v>615</v>
      </c>
      <c r="F351" s="264" t="s">
        <v>616</v>
      </c>
      <c r="G351" s="265" t="s">
        <v>495</v>
      </c>
      <c r="H351" s="266">
        <v>3</v>
      </c>
      <c r="I351" s="267"/>
      <c r="J351" s="268">
        <f>ROUND(I351*H351,2)</f>
        <v>0</v>
      </c>
      <c r="K351" s="269"/>
      <c r="L351" s="43"/>
      <c r="M351" s="270" t="s">
        <v>1</v>
      </c>
      <c r="N351" s="271" t="s">
        <v>44</v>
      </c>
      <c r="O351" s="99"/>
      <c r="P351" s="272">
        <f>O351*H351</f>
        <v>0</v>
      </c>
      <c r="Q351" s="272">
        <v>0</v>
      </c>
      <c r="R351" s="272">
        <f>Q351*H351</f>
        <v>0</v>
      </c>
      <c r="S351" s="272">
        <v>0.0025999999999999999</v>
      </c>
      <c r="T351" s="273">
        <f>S351*H351</f>
        <v>0.0077999999999999996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74" t="s">
        <v>257</v>
      </c>
      <c r="AT351" s="274" t="s">
        <v>220</v>
      </c>
      <c r="AU351" s="274" t="s">
        <v>91</v>
      </c>
      <c r="AY351" s="17" t="s">
        <v>217</v>
      </c>
      <c r="BE351" s="159">
        <f>IF(N351="základná",J351,0)</f>
        <v>0</v>
      </c>
      <c r="BF351" s="159">
        <f>IF(N351="znížená",J351,0)</f>
        <v>0</v>
      </c>
      <c r="BG351" s="159">
        <f>IF(N351="zákl. prenesená",J351,0)</f>
        <v>0</v>
      </c>
      <c r="BH351" s="159">
        <f>IF(N351="zníž. prenesená",J351,0)</f>
        <v>0</v>
      </c>
      <c r="BI351" s="159">
        <f>IF(N351="nulová",J351,0)</f>
        <v>0</v>
      </c>
      <c r="BJ351" s="17" t="s">
        <v>91</v>
      </c>
      <c r="BK351" s="159">
        <f>ROUND(I351*H351,2)</f>
        <v>0</v>
      </c>
      <c r="BL351" s="17" t="s">
        <v>257</v>
      </c>
      <c r="BM351" s="274" t="s">
        <v>617</v>
      </c>
    </row>
    <row r="352" s="13" customFormat="1">
      <c r="A352" s="13"/>
      <c r="B352" s="275"/>
      <c r="C352" s="276"/>
      <c r="D352" s="277" t="s">
        <v>225</v>
      </c>
      <c r="E352" s="278" t="s">
        <v>1</v>
      </c>
      <c r="F352" s="279" t="s">
        <v>618</v>
      </c>
      <c r="G352" s="276"/>
      <c r="H352" s="280">
        <v>3</v>
      </c>
      <c r="I352" s="281"/>
      <c r="J352" s="276"/>
      <c r="K352" s="276"/>
      <c r="L352" s="282"/>
      <c r="M352" s="283"/>
      <c r="N352" s="284"/>
      <c r="O352" s="284"/>
      <c r="P352" s="284"/>
      <c r="Q352" s="284"/>
      <c r="R352" s="284"/>
      <c r="S352" s="284"/>
      <c r="T352" s="28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86" t="s">
        <v>225</v>
      </c>
      <c r="AU352" s="286" t="s">
        <v>91</v>
      </c>
      <c r="AV352" s="13" t="s">
        <v>91</v>
      </c>
      <c r="AW352" s="13" t="s">
        <v>33</v>
      </c>
      <c r="AX352" s="13" t="s">
        <v>78</v>
      </c>
      <c r="AY352" s="286" t="s">
        <v>217</v>
      </c>
    </row>
    <row r="353" s="14" customFormat="1">
      <c r="A353" s="14"/>
      <c r="B353" s="287"/>
      <c r="C353" s="288"/>
      <c r="D353" s="277" t="s">
        <v>225</v>
      </c>
      <c r="E353" s="289" t="s">
        <v>1</v>
      </c>
      <c r="F353" s="290" t="s">
        <v>228</v>
      </c>
      <c r="G353" s="288"/>
      <c r="H353" s="291">
        <v>3</v>
      </c>
      <c r="I353" s="292"/>
      <c r="J353" s="288"/>
      <c r="K353" s="288"/>
      <c r="L353" s="293"/>
      <c r="M353" s="294"/>
      <c r="N353" s="295"/>
      <c r="O353" s="295"/>
      <c r="P353" s="295"/>
      <c r="Q353" s="295"/>
      <c r="R353" s="295"/>
      <c r="S353" s="295"/>
      <c r="T353" s="29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97" t="s">
        <v>225</v>
      </c>
      <c r="AU353" s="297" t="s">
        <v>91</v>
      </c>
      <c r="AV353" s="14" t="s">
        <v>140</v>
      </c>
      <c r="AW353" s="14" t="s">
        <v>33</v>
      </c>
      <c r="AX353" s="14" t="s">
        <v>85</v>
      </c>
      <c r="AY353" s="297" t="s">
        <v>217</v>
      </c>
    </row>
    <row r="354" s="2" customFormat="1" ht="33" customHeight="1">
      <c r="A354" s="40"/>
      <c r="B354" s="41"/>
      <c r="C354" s="262" t="s">
        <v>619</v>
      </c>
      <c r="D354" s="262" t="s">
        <v>220</v>
      </c>
      <c r="E354" s="263" t="s">
        <v>620</v>
      </c>
      <c r="F354" s="264" t="s">
        <v>621</v>
      </c>
      <c r="G354" s="265" t="s">
        <v>305</v>
      </c>
      <c r="H354" s="266">
        <v>3</v>
      </c>
      <c r="I354" s="267"/>
      <c r="J354" s="268">
        <f>ROUND(I354*H354,2)</f>
        <v>0</v>
      </c>
      <c r="K354" s="269"/>
      <c r="L354" s="43"/>
      <c r="M354" s="270" t="s">
        <v>1</v>
      </c>
      <c r="N354" s="271" t="s">
        <v>44</v>
      </c>
      <c r="O354" s="99"/>
      <c r="P354" s="272">
        <f>O354*H354</f>
        <v>0</v>
      </c>
      <c r="Q354" s="272">
        <v>0</v>
      </c>
      <c r="R354" s="272">
        <f>Q354*H354</f>
        <v>0</v>
      </c>
      <c r="S354" s="272">
        <v>0</v>
      </c>
      <c r="T354" s="273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74" t="s">
        <v>257</v>
      </c>
      <c r="AT354" s="274" t="s">
        <v>220</v>
      </c>
      <c r="AU354" s="274" t="s">
        <v>91</v>
      </c>
      <c r="AY354" s="17" t="s">
        <v>217</v>
      </c>
      <c r="BE354" s="159">
        <f>IF(N354="základná",J354,0)</f>
        <v>0</v>
      </c>
      <c r="BF354" s="159">
        <f>IF(N354="znížená",J354,0)</f>
        <v>0</v>
      </c>
      <c r="BG354" s="159">
        <f>IF(N354="zákl. prenesená",J354,0)</f>
        <v>0</v>
      </c>
      <c r="BH354" s="159">
        <f>IF(N354="zníž. prenesená",J354,0)</f>
        <v>0</v>
      </c>
      <c r="BI354" s="159">
        <f>IF(N354="nulová",J354,0)</f>
        <v>0</v>
      </c>
      <c r="BJ354" s="17" t="s">
        <v>91</v>
      </c>
      <c r="BK354" s="159">
        <f>ROUND(I354*H354,2)</f>
        <v>0</v>
      </c>
      <c r="BL354" s="17" t="s">
        <v>257</v>
      </c>
      <c r="BM354" s="274" t="s">
        <v>622</v>
      </c>
    </row>
    <row r="355" s="13" customFormat="1">
      <c r="A355" s="13"/>
      <c r="B355" s="275"/>
      <c r="C355" s="276"/>
      <c r="D355" s="277" t="s">
        <v>225</v>
      </c>
      <c r="E355" s="278" t="s">
        <v>1</v>
      </c>
      <c r="F355" s="279" t="s">
        <v>623</v>
      </c>
      <c r="G355" s="276"/>
      <c r="H355" s="280">
        <v>3</v>
      </c>
      <c r="I355" s="281"/>
      <c r="J355" s="276"/>
      <c r="K355" s="276"/>
      <c r="L355" s="282"/>
      <c r="M355" s="283"/>
      <c r="N355" s="284"/>
      <c r="O355" s="284"/>
      <c r="P355" s="284"/>
      <c r="Q355" s="284"/>
      <c r="R355" s="284"/>
      <c r="S355" s="284"/>
      <c r="T355" s="28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86" t="s">
        <v>225</v>
      </c>
      <c r="AU355" s="286" t="s">
        <v>91</v>
      </c>
      <c r="AV355" s="13" t="s">
        <v>91</v>
      </c>
      <c r="AW355" s="13" t="s">
        <v>33</v>
      </c>
      <c r="AX355" s="13" t="s">
        <v>78</v>
      </c>
      <c r="AY355" s="286" t="s">
        <v>217</v>
      </c>
    </row>
    <row r="356" s="14" customFormat="1">
      <c r="A356" s="14"/>
      <c r="B356" s="287"/>
      <c r="C356" s="288"/>
      <c r="D356" s="277" t="s">
        <v>225</v>
      </c>
      <c r="E356" s="289" t="s">
        <v>1</v>
      </c>
      <c r="F356" s="290" t="s">
        <v>228</v>
      </c>
      <c r="G356" s="288"/>
      <c r="H356" s="291">
        <v>3</v>
      </c>
      <c r="I356" s="292"/>
      <c r="J356" s="288"/>
      <c r="K356" s="288"/>
      <c r="L356" s="293"/>
      <c r="M356" s="294"/>
      <c r="N356" s="295"/>
      <c r="O356" s="295"/>
      <c r="P356" s="295"/>
      <c r="Q356" s="295"/>
      <c r="R356" s="295"/>
      <c r="S356" s="295"/>
      <c r="T356" s="29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97" t="s">
        <v>225</v>
      </c>
      <c r="AU356" s="297" t="s">
        <v>91</v>
      </c>
      <c r="AV356" s="14" t="s">
        <v>140</v>
      </c>
      <c r="AW356" s="14" t="s">
        <v>33</v>
      </c>
      <c r="AX356" s="14" t="s">
        <v>85</v>
      </c>
      <c r="AY356" s="297" t="s">
        <v>217</v>
      </c>
    </row>
    <row r="357" s="2" customFormat="1" ht="16.5" customHeight="1">
      <c r="A357" s="40"/>
      <c r="B357" s="41"/>
      <c r="C357" s="309" t="s">
        <v>624</v>
      </c>
      <c r="D357" s="309" t="s">
        <v>386</v>
      </c>
      <c r="E357" s="310" t="s">
        <v>625</v>
      </c>
      <c r="F357" s="311" t="s">
        <v>626</v>
      </c>
      <c r="G357" s="312" t="s">
        <v>305</v>
      </c>
      <c r="H357" s="313">
        <v>3</v>
      </c>
      <c r="I357" s="314"/>
      <c r="J357" s="315">
        <f>ROUND(I357*H357,2)</f>
        <v>0</v>
      </c>
      <c r="K357" s="316"/>
      <c r="L357" s="317"/>
      <c r="M357" s="318" t="s">
        <v>1</v>
      </c>
      <c r="N357" s="319" t="s">
        <v>44</v>
      </c>
      <c r="O357" s="99"/>
      <c r="P357" s="272">
        <f>O357*H357</f>
        <v>0</v>
      </c>
      <c r="Q357" s="272">
        <v>0.001</v>
      </c>
      <c r="R357" s="272">
        <f>Q357*H357</f>
        <v>0.0030000000000000001</v>
      </c>
      <c r="S357" s="272">
        <v>0</v>
      </c>
      <c r="T357" s="273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74" t="s">
        <v>381</v>
      </c>
      <c r="AT357" s="274" t="s">
        <v>386</v>
      </c>
      <c r="AU357" s="274" t="s">
        <v>91</v>
      </c>
      <c r="AY357" s="17" t="s">
        <v>217</v>
      </c>
      <c r="BE357" s="159">
        <f>IF(N357="základná",J357,0)</f>
        <v>0</v>
      </c>
      <c r="BF357" s="159">
        <f>IF(N357="znížená",J357,0)</f>
        <v>0</v>
      </c>
      <c r="BG357" s="159">
        <f>IF(N357="zákl. prenesená",J357,0)</f>
        <v>0</v>
      </c>
      <c r="BH357" s="159">
        <f>IF(N357="zníž. prenesená",J357,0)</f>
        <v>0</v>
      </c>
      <c r="BI357" s="159">
        <f>IF(N357="nulová",J357,0)</f>
        <v>0</v>
      </c>
      <c r="BJ357" s="17" t="s">
        <v>91</v>
      </c>
      <c r="BK357" s="159">
        <f>ROUND(I357*H357,2)</f>
        <v>0</v>
      </c>
      <c r="BL357" s="17" t="s">
        <v>257</v>
      </c>
      <c r="BM357" s="274" t="s">
        <v>627</v>
      </c>
    </row>
    <row r="358" s="2" customFormat="1" ht="24.15" customHeight="1">
      <c r="A358" s="40"/>
      <c r="B358" s="41"/>
      <c r="C358" s="262" t="s">
        <v>628</v>
      </c>
      <c r="D358" s="262" t="s">
        <v>220</v>
      </c>
      <c r="E358" s="263" t="s">
        <v>629</v>
      </c>
      <c r="F358" s="264" t="s">
        <v>630</v>
      </c>
      <c r="G358" s="265" t="s">
        <v>406</v>
      </c>
      <c r="H358" s="266"/>
      <c r="I358" s="267"/>
      <c r="J358" s="268">
        <f>ROUND(I358*H358,2)</f>
        <v>0</v>
      </c>
      <c r="K358" s="269"/>
      <c r="L358" s="43"/>
      <c r="M358" s="270" t="s">
        <v>1</v>
      </c>
      <c r="N358" s="271" t="s">
        <v>44</v>
      </c>
      <c r="O358" s="99"/>
      <c r="P358" s="272">
        <f>O358*H358</f>
        <v>0</v>
      </c>
      <c r="Q358" s="272">
        <v>0</v>
      </c>
      <c r="R358" s="272">
        <f>Q358*H358</f>
        <v>0</v>
      </c>
      <c r="S358" s="272">
        <v>0</v>
      </c>
      <c r="T358" s="273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74" t="s">
        <v>257</v>
      </c>
      <c r="AT358" s="274" t="s">
        <v>220</v>
      </c>
      <c r="AU358" s="274" t="s">
        <v>91</v>
      </c>
      <c r="AY358" s="17" t="s">
        <v>217</v>
      </c>
      <c r="BE358" s="159">
        <f>IF(N358="základná",J358,0)</f>
        <v>0</v>
      </c>
      <c r="BF358" s="159">
        <f>IF(N358="znížená",J358,0)</f>
        <v>0</v>
      </c>
      <c r="BG358" s="159">
        <f>IF(N358="zákl. prenesená",J358,0)</f>
        <v>0</v>
      </c>
      <c r="BH358" s="159">
        <f>IF(N358="zníž. prenesená",J358,0)</f>
        <v>0</v>
      </c>
      <c r="BI358" s="159">
        <f>IF(N358="nulová",J358,0)</f>
        <v>0</v>
      </c>
      <c r="BJ358" s="17" t="s">
        <v>91</v>
      </c>
      <c r="BK358" s="159">
        <f>ROUND(I358*H358,2)</f>
        <v>0</v>
      </c>
      <c r="BL358" s="17" t="s">
        <v>257</v>
      </c>
      <c r="BM358" s="274" t="s">
        <v>631</v>
      </c>
    </row>
    <row r="359" s="12" customFormat="1" ht="22.8" customHeight="1">
      <c r="A359" s="12"/>
      <c r="B359" s="247"/>
      <c r="C359" s="248"/>
      <c r="D359" s="249" t="s">
        <v>77</v>
      </c>
      <c r="E359" s="260" t="s">
        <v>632</v>
      </c>
      <c r="F359" s="260" t="s">
        <v>633</v>
      </c>
      <c r="G359" s="248"/>
      <c r="H359" s="248"/>
      <c r="I359" s="251"/>
      <c r="J359" s="261">
        <f>BK359</f>
        <v>0</v>
      </c>
      <c r="K359" s="248"/>
      <c r="L359" s="252"/>
      <c r="M359" s="253"/>
      <c r="N359" s="254"/>
      <c r="O359" s="254"/>
      <c r="P359" s="255">
        <f>SUM(P360:P363)</f>
        <v>0</v>
      </c>
      <c r="Q359" s="254"/>
      <c r="R359" s="255">
        <f>SUM(R360:R363)</f>
        <v>0.0030559799999999998</v>
      </c>
      <c r="S359" s="254"/>
      <c r="T359" s="256">
        <f>SUM(T360:T363)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57" t="s">
        <v>91</v>
      </c>
      <c r="AT359" s="258" t="s">
        <v>77</v>
      </c>
      <c r="AU359" s="258" t="s">
        <v>85</v>
      </c>
      <c r="AY359" s="257" t="s">
        <v>217</v>
      </c>
      <c r="BK359" s="259">
        <f>SUM(BK360:BK363)</f>
        <v>0</v>
      </c>
    </row>
    <row r="360" s="2" customFormat="1" ht="24.15" customHeight="1">
      <c r="A360" s="40"/>
      <c r="B360" s="41"/>
      <c r="C360" s="262" t="s">
        <v>634</v>
      </c>
      <c r="D360" s="262" t="s">
        <v>220</v>
      </c>
      <c r="E360" s="263" t="s">
        <v>635</v>
      </c>
      <c r="F360" s="264" t="s">
        <v>636</v>
      </c>
      <c r="G360" s="265" t="s">
        <v>231</v>
      </c>
      <c r="H360" s="266">
        <v>2</v>
      </c>
      <c r="I360" s="267"/>
      <c r="J360" s="268">
        <f>ROUND(I360*H360,2)</f>
        <v>0</v>
      </c>
      <c r="K360" s="269"/>
      <c r="L360" s="43"/>
      <c r="M360" s="270" t="s">
        <v>1</v>
      </c>
      <c r="N360" s="271" t="s">
        <v>44</v>
      </c>
      <c r="O360" s="99"/>
      <c r="P360" s="272">
        <f>O360*H360</f>
        <v>0</v>
      </c>
      <c r="Q360" s="272">
        <v>0.00097798999999999998</v>
      </c>
      <c r="R360" s="272">
        <f>Q360*H360</f>
        <v>0.00195598</v>
      </c>
      <c r="S360" s="272">
        <v>0</v>
      </c>
      <c r="T360" s="273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74" t="s">
        <v>257</v>
      </c>
      <c r="AT360" s="274" t="s">
        <v>220</v>
      </c>
      <c r="AU360" s="274" t="s">
        <v>91</v>
      </c>
      <c r="AY360" s="17" t="s">
        <v>217</v>
      </c>
      <c r="BE360" s="159">
        <f>IF(N360="základná",J360,0)</f>
        <v>0</v>
      </c>
      <c r="BF360" s="159">
        <f>IF(N360="znížená",J360,0)</f>
        <v>0</v>
      </c>
      <c r="BG360" s="159">
        <f>IF(N360="zákl. prenesená",J360,0)</f>
        <v>0</v>
      </c>
      <c r="BH360" s="159">
        <f>IF(N360="zníž. prenesená",J360,0)</f>
        <v>0</v>
      </c>
      <c r="BI360" s="159">
        <f>IF(N360="nulová",J360,0)</f>
        <v>0</v>
      </c>
      <c r="BJ360" s="17" t="s">
        <v>91</v>
      </c>
      <c r="BK360" s="159">
        <f>ROUND(I360*H360,2)</f>
        <v>0</v>
      </c>
      <c r="BL360" s="17" t="s">
        <v>257</v>
      </c>
      <c r="BM360" s="274" t="s">
        <v>637</v>
      </c>
    </row>
    <row r="361" s="2" customFormat="1" ht="33" customHeight="1">
      <c r="A361" s="40"/>
      <c r="B361" s="41"/>
      <c r="C361" s="262" t="s">
        <v>638</v>
      </c>
      <c r="D361" s="262" t="s">
        <v>220</v>
      </c>
      <c r="E361" s="263" t="s">
        <v>639</v>
      </c>
      <c r="F361" s="264" t="s">
        <v>640</v>
      </c>
      <c r="G361" s="265" t="s">
        <v>305</v>
      </c>
      <c r="H361" s="266">
        <v>2</v>
      </c>
      <c r="I361" s="267"/>
      <c r="J361" s="268">
        <f>ROUND(I361*H361,2)</f>
        <v>0</v>
      </c>
      <c r="K361" s="269"/>
      <c r="L361" s="43"/>
      <c r="M361" s="270" t="s">
        <v>1</v>
      </c>
      <c r="N361" s="271" t="s">
        <v>44</v>
      </c>
      <c r="O361" s="99"/>
      <c r="P361" s="272">
        <f>O361*H361</f>
        <v>0</v>
      </c>
      <c r="Q361" s="272">
        <v>6.9999999999999994E-05</v>
      </c>
      <c r="R361" s="272">
        <f>Q361*H361</f>
        <v>0.00013999999999999999</v>
      </c>
      <c r="S361" s="272">
        <v>0</v>
      </c>
      <c r="T361" s="273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74" t="s">
        <v>257</v>
      </c>
      <c r="AT361" s="274" t="s">
        <v>220</v>
      </c>
      <c r="AU361" s="274" t="s">
        <v>91</v>
      </c>
      <c r="AY361" s="17" t="s">
        <v>217</v>
      </c>
      <c r="BE361" s="159">
        <f>IF(N361="základná",J361,0)</f>
        <v>0</v>
      </c>
      <c r="BF361" s="159">
        <f>IF(N361="znížená",J361,0)</f>
        <v>0</v>
      </c>
      <c r="BG361" s="159">
        <f>IF(N361="zákl. prenesená",J361,0)</f>
        <v>0</v>
      </c>
      <c r="BH361" s="159">
        <f>IF(N361="zníž. prenesená",J361,0)</f>
        <v>0</v>
      </c>
      <c r="BI361" s="159">
        <f>IF(N361="nulová",J361,0)</f>
        <v>0</v>
      </c>
      <c r="BJ361" s="17" t="s">
        <v>91</v>
      </c>
      <c r="BK361" s="159">
        <f>ROUND(I361*H361,2)</f>
        <v>0</v>
      </c>
      <c r="BL361" s="17" t="s">
        <v>257</v>
      </c>
      <c r="BM361" s="274" t="s">
        <v>641</v>
      </c>
    </row>
    <row r="362" s="2" customFormat="1" ht="24.15" customHeight="1">
      <c r="A362" s="40"/>
      <c r="B362" s="41"/>
      <c r="C362" s="309" t="s">
        <v>642</v>
      </c>
      <c r="D362" s="309" t="s">
        <v>386</v>
      </c>
      <c r="E362" s="310" t="s">
        <v>643</v>
      </c>
      <c r="F362" s="311" t="s">
        <v>644</v>
      </c>
      <c r="G362" s="312" t="s">
        <v>305</v>
      </c>
      <c r="H362" s="313">
        <v>2</v>
      </c>
      <c r="I362" s="314"/>
      <c r="J362" s="315">
        <f>ROUND(I362*H362,2)</f>
        <v>0</v>
      </c>
      <c r="K362" s="316"/>
      <c r="L362" s="317"/>
      <c r="M362" s="318" t="s">
        <v>1</v>
      </c>
      <c r="N362" s="319" t="s">
        <v>44</v>
      </c>
      <c r="O362" s="99"/>
      <c r="P362" s="272">
        <f>O362*H362</f>
        <v>0</v>
      </c>
      <c r="Q362" s="272">
        <v>0.00048000000000000001</v>
      </c>
      <c r="R362" s="272">
        <f>Q362*H362</f>
        <v>0.00096000000000000002</v>
      </c>
      <c r="S362" s="272">
        <v>0</v>
      </c>
      <c r="T362" s="273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74" t="s">
        <v>381</v>
      </c>
      <c r="AT362" s="274" t="s">
        <v>386</v>
      </c>
      <c r="AU362" s="274" t="s">
        <v>91</v>
      </c>
      <c r="AY362" s="17" t="s">
        <v>217</v>
      </c>
      <c r="BE362" s="159">
        <f>IF(N362="základná",J362,0)</f>
        <v>0</v>
      </c>
      <c r="BF362" s="159">
        <f>IF(N362="znížená",J362,0)</f>
        <v>0</v>
      </c>
      <c r="BG362" s="159">
        <f>IF(N362="zákl. prenesená",J362,0)</f>
        <v>0</v>
      </c>
      <c r="BH362" s="159">
        <f>IF(N362="zníž. prenesená",J362,0)</f>
        <v>0</v>
      </c>
      <c r="BI362" s="159">
        <f>IF(N362="nulová",J362,0)</f>
        <v>0</v>
      </c>
      <c r="BJ362" s="17" t="s">
        <v>91</v>
      </c>
      <c r="BK362" s="159">
        <f>ROUND(I362*H362,2)</f>
        <v>0</v>
      </c>
      <c r="BL362" s="17" t="s">
        <v>257</v>
      </c>
      <c r="BM362" s="274" t="s">
        <v>645</v>
      </c>
    </row>
    <row r="363" s="2" customFormat="1" ht="24.15" customHeight="1">
      <c r="A363" s="40"/>
      <c r="B363" s="41"/>
      <c r="C363" s="262" t="s">
        <v>646</v>
      </c>
      <c r="D363" s="262" t="s">
        <v>220</v>
      </c>
      <c r="E363" s="263" t="s">
        <v>647</v>
      </c>
      <c r="F363" s="264" t="s">
        <v>648</v>
      </c>
      <c r="G363" s="265" t="s">
        <v>406</v>
      </c>
      <c r="H363" s="266"/>
      <c r="I363" s="267"/>
      <c r="J363" s="268">
        <f>ROUND(I363*H363,2)</f>
        <v>0</v>
      </c>
      <c r="K363" s="269"/>
      <c r="L363" s="43"/>
      <c r="M363" s="270" t="s">
        <v>1</v>
      </c>
      <c r="N363" s="271" t="s">
        <v>44</v>
      </c>
      <c r="O363" s="99"/>
      <c r="P363" s="272">
        <f>O363*H363</f>
        <v>0</v>
      </c>
      <c r="Q363" s="272">
        <v>0</v>
      </c>
      <c r="R363" s="272">
        <f>Q363*H363</f>
        <v>0</v>
      </c>
      <c r="S363" s="272">
        <v>0</v>
      </c>
      <c r="T363" s="273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74" t="s">
        <v>257</v>
      </c>
      <c r="AT363" s="274" t="s">
        <v>220</v>
      </c>
      <c r="AU363" s="274" t="s">
        <v>91</v>
      </c>
      <c r="AY363" s="17" t="s">
        <v>217</v>
      </c>
      <c r="BE363" s="159">
        <f>IF(N363="základná",J363,0)</f>
        <v>0</v>
      </c>
      <c r="BF363" s="159">
        <f>IF(N363="znížená",J363,0)</f>
        <v>0</v>
      </c>
      <c r="BG363" s="159">
        <f>IF(N363="zákl. prenesená",J363,0)</f>
        <v>0</v>
      </c>
      <c r="BH363" s="159">
        <f>IF(N363="zníž. prenesená",J363,0)</f>
        <v>0</v>
      </c>
      <c r="BI363" s="159">
        <f>IF(N363="nulová",J363,0)</f>
        <v>0</v>
      </c>
      <c r="BJ363" s="17" t="s">
        <v>91</v>
      </c>
      <c r="BK363" s="159">
        <f>ROUND(I363*H363,2)</f>
        <v>0</v>
      </c>
      <c r="BL363" s="17" t="s">
        <v>257</v>
      </c>
      <c r="BM363" s="274" t="s">
        <v>649</v>
      </c>
    </row>
    <row r="364" s="12" customFormat="1" ht="22.8" customHeight="1">
      <c r="A364" s="12"/>
      <c r="B364" s="247"/>
      <c r="C364" s="248"/>
      <c r="D364" s="249" t="s">
        <v>77</v>
      </c>
      <c r="E364" s="260" t="s">
        <v>650</v>
      </c>
      <c r="F364" s="260" t="s">
        <v>651</v>
      </c>
      <c r="G364" s="248"/>
      <c r="H364" s="248"/>
      <c r="I364" s="251"/>
      <c r="J364" s="261">
        <f>BK364</f>
        <v>0</v>
      </c>
      <c r="K364" s="248"/>
      <c r="L364" s="252"/>
      <c r="M364" s="253"/>
      <c r="N364" s="254"/>
      <c r="O364" s="254"/>
      <c r="P364" s="255">
        <f>SUM(P365:P373)</f>
        <v>0</v>
      </c>
      <c r="Q364" s="254"/>
      <c r="R364" s="255">
        <f>SUM(R365:R373)</f>
        <v>0.00215088</v>
      </c>
      <c r="S364" s="254"/>
      <c r="T364" s="256">
        <f>SUM(T365:T373)</f>
        <v>0.012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57" t="s">
        <v>91</v>
      </c>
      <c r="AT364" s="258" t="s">
        <v>77</v>
      </c>
      <c r="AU364" s="258" t="s">
        <v>85</v>
      </c>
      <c r="AY364" s="257" t="s">
        <v>217</v>
      </c>
      <c r="BK364" s="259">
        <f>SUM(BK365:BK373)</f>
        <v>0</v>
      </c>
    </row>
    <row r="365" s="2" customFormat="1" ht="16.5" customHeight="1">
      <c r="A365" s="40"/>
      <c r="B365" s="41"/>
      <c r="C365" s="262" t="s">
        <v>652</v>
      </c>
      <c r="D365" s="262" t="s">
        <v>220</v>
      </c>
      <c r="E365" s="263" t="s">
        <v>653</v>
      </c>
      <c r="F365" s="264" t="s">
        <v>654</v>
      </c>
      <c r="G365" s="265" t="s">
        <v>305</v>
      </c>
      <c r="H365" s="266">
        <v>1</v>
      </c>
      <c r="I365" s="267"/>
      <c r="J365" s="268">
        <f>ROUND(I365*H365,2)</f>
        <v>0</v>
      </c>
      <c r="K365" s="269"/>
      <c r="L365" s="43"/>
      <c r="M365" s="270" t="s">
        <v>1</v>
      </c>
      <c r="N365" s="271" t="s">
        <v>44</v>
      </c>
      <c r="O365" s="99"/>
      <c r="P365" s="272">
        <f>O365*H365</f>
        <v>0</v>
      </c>
      <c r="Q365" s="272">
        <v>2.0000000000000002E-05</v>
      </c>
      <c r="R365" s="272">
        <f>Q365*H365</f>
        <v>2.0000000000000002E-05</v>
      </c>
      <c r="S365" s="272">
        <v>0.012</v>
      </c>
      <c r="T365" s="273">
        <f>S365*H365</f>
        <v>0.012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74" t="s">
        <v>257</v>
      </c>
      <c r="AT365" s="274" t="s">
        <v>220</v>
      </c>
      <c r="AU365" s="274" t="s">
        <v>91</v>
      </c>
      <c r="AY365" s="17" t="s">
        <v>217</v>
      </c>
      <c r="BE365" s="159">
        <f>IF(N365="základná",J365,0)</f>
        <v>0</v>
      </c>
      <c r="BF365" s="159">
        <f>IF(N365="znížená",J365,0)</f>
        <v>0</v>
      </c>
      <c r="BG365" s="159">
        <f>IF(N365="zákl. prenesená",J365,0)</f>
        <v>0</v>
      </c>
      <c r="BH365" s="159">
        <f>IF(N365="zníž. prenesená",J365,0)</f>
        <v>0</v>
      </c>
      <c r="BI365" s="159">
        <f>IF(N365="nulová",J365,0)</f>
        <v>0</v>
      </c>
      <c r="BJ365" s="17" t="s">
        <v>91</v>
      </c>
      <c r="BK365" s="159">
        <f>ROUND(I365*H365,2)</f>
        <v>0</v>
      </c>
      <c r="BL365" s="17" t="s">
        <v>257</v>
      </c>
      <c r="BM365" s="274" t="s">
        <v>655</v>
      </c>
    </row>
    <row r="366" s="13" customFormat="1">
      <c r="A366" s="13"/>
      <c r="B366" s="275"/>
      <c r="C366" s="276"/>
      <c r="D366" s="277" t="s">
        <v>225</v>
      </c>
      <c r="E366" s="278" t="s">
        <v>1</v>
      </c>
      <c r="F366" s="279" t="s">
        <v>85</v>
      </c>
      <c r="G366" s="276"/>
      <c r="H366" s="280">
        <v>1</v>
      </c>
      <c r="I366" s="281"/>
      <c r="J366" s="276"/>
      <c r="K366" s="276"/>
      <c r="L366" s="282"/>
      <c r="M366" s="283"/>
      <c r="N366" s="284"/>
      <c r="O366" s="284"/>
      <c r="P366" s="284"/>
      <c r="Q366" s="284"/>
      <c r="R366" s="284"/>
      <c r="S366" s="284"/>
      <c r="T366" s="28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86" t="s">
        <v>225</v>
      </c>
      <c r="AU366" s="286" t="s">
        <v>91</v>
      </c>
      <c r="AV366" s="13" t="s">
        <v>91</v>
      </c>
      <c r="AW366" s="13" t="s">
        <v>33</v>
      </c>
      <c r="AX366" s="13" t="s">
        <v>78</v>
      </c>
      <c r="AY366" s="286" t="s">
        <v>217</v>
      </c>
    </row>
    <row r="367" s="14" customFormat="1">
      <c r="A367" s="14"/>
      <c r="B367" s="287"/>
      <c r="C367" s="288"/>
      <c r="D367" s="277" t="s">
        <v>225</v>
      </c>
      <c r="E367" s="289" t="s">
        <v>148</v>
      </c>
      <c r="F367" s="290" t="s">
        <v>228</v>
      </c>
      <c r="G367" s="288"/>
      <c r="H367" s="291">
        <v>1</v>
      </c>
      <c r="I367" s="292"/>
      <c r="J367" s="288"/>
      <c r="K367" s="288"/>
      <c r="L367" s="293"/>
      <c r="M367" s="294"/>
      <c r="N367" s="295"/>
      <c r="O367" s="295"/>
      <c r="P367" s="295"/>
      <c r="Q367" s="295"/>
      <c r="R367" s="295"/>
      <c r="S367" s="295"/>
      <c r="T367" s="29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97" t="s">
        <v>225</v>
      </c>
      <c r="AU367" s="297" t="s">
        <v>91</v>
      </c>
      <c r="AV367" s="14" t="s">
        <v>140</v>
      </c>
      <c r="AW367" s="14" t="s">
        <v>33</v>
      </c>
      <c r="AX367" s="14" t="s">
        <v>85</v>
      </c>
      <c r="AY367" s="297" t="s">
        <v>217</v>
      </c>
    </row>
    <row r="368" s="2" customFormat="1" ht="24.15" customHeight="1">
      <c r="A368" s="40"/>
      <c r="B368" s="41"/>
      <c r="C368" s="262" t="s">
        <v>656</v>
      </c>
      <c r="D368" s="262" t="s">
        <v>220</v>
      </c>
      <c r="E368" s="263" t="s">
        <v>657</v>
      </c>
      <c r="F368" s="264" t="s">
        <v>658</v>
      </c>
      <c r="G368" s="265" t="s">
        <v>305</v>
      </c>
      <c r="H368" s="266">
        <v>1</v>
      </c>
      <c r="I368" s="267"/>
      <c r="J368" s="268">
        <f>ROUND(I368*H368,2)</f>
        <v>0</v>
      </c>
      <c r="K368" s="269"/>
      <c r="L368" s="43"/>
      <c r="M368" s="270" t="s">
        <v>1</v>
      </c>
      <c r="N368" s="271" t="s">
        <v>44</v>
      </c>
      <c r="O368" s="99"/>
      <c r="P368" s="272">
        <f>O368*H368</f>
        <v>0</v>
      </c>
      <c r="Q368" s="272">
        <v>0.00015096000000000001</v>
      </c>
      <c r="R368" s="272">
        <f>Q368*H368</f>
        <v>0.00015096000000000001</v>
      </c>
      <c r="S368" s="272">
        <v>0</v>
      </c>
      <c r="T368" s="273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74" t="s">
        <v>257</v>
      </c>
      <c r="AT368" s="274" t="s">
        <v>220</v>
      </c>
      <c r="AU368" s="274" t="s">
        <v>91</v>
      </c>
      <c r="AY368" s="17" t="s">
        <v>217</v>
      </c>
      <c r="BE368" s="159">
        <f>IF(N368="základná",J368,0)</f>
        <v>0</v>
      </c>
      <c r="BF368" s="159">
        <f>IF(N368="znížená",J368,0)</f>
        <v>0</v>
      </c>
      <c r="BG368" s="159">
        <f>IF(N368="zákl. prenesená",J368,0)</f>
        <v>0</v>
      </c>
      <c r="BH368" s="159">
        <f>IF(N368="zníž. prenesená",J368,0)</f>
        <v>0</v>
      </c>
      <c r="BI368" s="159">
        <f>IF(N368="nulová",J368,0)</f>
        <v>0</v>
      </c>
      <c r="BJ368" s="17" t="s">
        <v>91</v>
      </c>
      <c r="BK368" s="159">
        <f>ROUND(I368*H368,2)</f>
        <v>0</v>
      </c>
      <c r="BL368" s="17" t="s">
        <v>257</v>
      </c>
      <c r="BM368" s="274" t="s">
        <v>659</v>
      </c>
    </row>
    <row r="369" s="2" customFormat="1" ht="24.15" customHeight="1">
      <c r="A369" s="40"/>
      <c r="B369" s="41"/>
      <c r="C369" s="262" t="s">
        <v>660</v>
      </c>
      <c r="D369" s="262" t="s">
        <v>220</v>
      </c>
      <c r="E369" s="263" t="s">
        <v>661</v>
      </c>
      <c r="F369" s="264" t="s">
        <v>662</v>
      </c>
      <c r="G369" s="265" t="s">
        <v>305</v>
      </c>
      <c r="H369" s="266">
        <v>1</v>
      </c>
      <c r="I369" s="267"/>
      <c r="J369" s="268">
        <f>ROUND(I369*H369,2)</f>
        <v>0</v>
      </c>
      <c r="K369" s="269"/>
      <c r="L369" s="43"/>
      <c r="M369" s="270" t="s">
        <v>1</v>
      </c>
      <c r="N369" s="271" t="s">
        <v>44</v>
      </c>
      <c r="O369" s="99"/>
      <c r="P369" s="272">
        <f>O369*H369</f>
        <v>0</v>
      </c>
      <c r="Q369" s="272">
        <v>0</v>
      </c>
      <c r="R369" s="272">
        <f>Q369*H369</f>
        <v>0</v>
      </c>
      <c r="S369" s="272">
        <v>0</v>
      </c>
      <c r="T369" s="273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74" t="s">
        <v>257</v>
      </c>
      <c r="AT369" s="274" t="s">
        <v>220</v>
      </c>
      <c r="AU369" s="274" t="s">
        <v>91</v>
      </c>
      <c r="AY369" s="17" t="s">
        <v>217</v>
      </c>
      <c r="BE369" s="159">
        <f>IF(N369="základná",J369,0)</f>
        <v>0</v>
      </c>
      <c r="BF369" s="159">
        <f>IF(N369="znížená",J369,0)</f>
        <v>0</v>
      </c>
      <c r="BG369" s="159">
        <f>IF(N369="zákl. prenesená",J369,0)</f>
        <v>0</v>
      </c>
      <c r="BH369" s="159">
        <f>IF(N369="zníž. prenesená",J369,0)</f>
        <v>0</v>
      </c>
      <c r="BI369" s="159">
        <f>IF(N369="nulová",J369,0)</f>
        <v>0</v>
      </c>
      <c r="BJ369" s="17" t="s">
        <v>91</v>
      </c>
      <c r="BK369" s="159">
        <f>ROUND(I369*H369,2)</f>
        <v>0</v>
      </c>
      <c r="BL369" s="17" t="s">
        <v>257</v>
      </c>
      <c r="BM369" s="274" t="s">
        <v>663</v>
      </c>
    </row>
    <row r="370" s="13" customFormat="1">
      <c r="A370" s="13"/>
      <c r="B370" s="275"/>
      <c r="C370" s="276"/>
      <c r="D370" s="277" t="s">
        <v>225</v>
      </c>
      <c r="E370" s="278" t="s">
        <v>1</v>
      </c>
      <c r="F370" s="279" t="s">
        <v>148</v>
      </c>
      <c r="G370" s="276"/>
      <c r="H370" s="280">
        <v>1</v>
      </c>
      <c r="I370" s="281"/>
      <c r="J370" s="276"/>
      <c r="K370" s="276"/>
      <c r="L370" s="282"/>
      <c r="M370" s="283"/>
      <c r="N370" s="284"/>
      <c r="O370" s="284"/>
      <c r="P370" s="284"/>
      <c r="Q370" s="284"/>
      <c r="R370" s="284"/>
      <c r="S370" s="284"/>
      <c r="T370" s="28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86" t="s">
        <v>225</v>
      </c>
      <c r="AU370" s="286" t="s">
        <v>91</v>
      </c>
      <c r="AV370" s="13" t="s">
        <v>91</v>
      </c>
      <c r="AW370" s="13" t="s">
        <v>33</v>
      </c>
      <c r="AX370" s="13" t="s">
        <v>85</v>
      </c>
      <c r="AY370" s="286" t="s">
        <v>217</v>
      </c>
    </row>
    <row r="371" s="2" customFormat="1" ht="24.15" customHeight="1">
      <c r="A371" s="40"/>
      <c r="B371" s="41"/>
      <c r="C371" s="309" t="s">
        <v>664</v>
      </c>
      <c r="D371" s="309" t="s">
        <v>386</v>
      </c>
      <c r="E371" s="310" t="s">
        <v>665</v>
      </c>
      <c r="F371" s="311" t="s">
        <v>666</v>
      </c>
      <c r="G371" s="312" t="s">
        <v>305</v>
      </c>
      <c r="H371" s="313">
        <v>1</v>
      </c>
      <c r="I371" s="314"/>
      <c r="J371" s="315">
        <f>ROUND(I371*H371,2)</f>
        <v>0</v>
      </c>
      <c r="K371" s="316"/>
      <c r="L371" s="317"/>
      <c r="M371" s="318" t="s">
        <v>1</v>
      </c>
      <c r="N371" s="319" t="s">
        <v>44</v>
      </c>
      <c r="O371" s="99"/>
      <c r="P371" s="272">
        <f>O371*H371</f>
        <v>0</v>
      </c>
      <c r="Q371" s="272">
        <v>0.001</v>
      </c>
      <c r="R371" s="272">
        <f>Q371*H371</f>
        <v>0.001</v>
      </c>
      <c r="S371" s="272">
        <v>0</v>
      </c>
      <c r="T371" s="273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74" t="s">
        <v>381</v>
      </c>
      <c r="AT371" s="274" t="s">
        <v>386</v>
      </c>
      <c r="AU371" s="274" t="s">
        <v>91</v>
      </c>
      <c r="AY371" s="17" t="s">
        <v>217</v>
      </c>
      <c r="BE371" s="159">
        <f>IF(N371="základná",J371,0)</f>
        <v>0</v>
      </c>
      <c r="BF371" s="159">
        <f>IF(N371="znížená",J371,0)</f>
        <v>0</v>
      </c>
      <c r="BG371" s="159">
        <f>IF(N371="zákl. prenesená",J371,0)</f>
        <v>0</v>
      </c>
      <c r="BH371" s="159">
        <f>IF(N371="zníž. prenesená",J371,0)</f>
        <v>0</v>
      </c>
      <c r="BI371" s="159">
        <f>IF(N371="nulová",J371,0)</f>
        <v>0</v>
      </c>
      <c r="BJ371" s="17" t="s">
        <v>91</v>
      </c>
      <c r="BK371" s="159">
        <f>ROUND(I371*H371,2)</f>
        <v>0</v>
      </c>
      <c r="BL371" s="17" t="s">
        <v>257</v>
      </c>
      <c r="BM371" s="274" t="s">
        <v>667</v>
      </c>
    </row>
    <row r="372" s="2" customFormat="1" ht="24.15" customHeight="1">
      <c r="A372" s="40"/>
      <c r="B372" s="41"/>
      <c r="C372" s="262" t="s">
        <v>668</v>
      </c>
      <c r="D372" s="262" t="s">
        <v>220</v>
      </c>
      <c r="E372" s="263" t="s">
        <v>669</v>
      </c>
      <c r="F372" s="264" t="s">
        <v>670</v>
      </c>
      <c r="G372" s="265" t="s">
        <v>305</v>
      </c>
      <c r="H372" s="266">
        <v>2</v>
      </c>
      <c r="I372" s="267"/>
      <c r="J372" s="268">
        <f>ROUND(I372*H372,2)</f>
        <v>0</v>
      </c>
      <c r="K372" s="269"/>
      <c r="L372" s="43"/>
      <c r="M372" s="270" t="s">
        <v>1</v>
      </c>
      <c r="N372" s="271" t="s">
        <v>44</v>
      </c>
      <c r="O372" s="99"/>
      <c r="P372" s="272">
        <f>O372*H372</f>
        <v>0</v>
      </c>
      <c r="Q372" s="272">
        <v>0.00048996</v>
      </c>
      <c r="R372" s="272">
        <f>Q372*H372</f>
        <v>0.00097992000000000001</v>
      </c>
      <c r="S372" s="272">
        <v>0</v>
      </c>
      <c r="T372" s="273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74" t="s">
        <v>257</v>
      </c>
      <c r="AT372" s="274" t="s">
        <v>220</v>
      </c>
      <c r="AU372" s="274" t="s">
        <v>91</v>
      </c>
      <c r="AY372" s="17" t="s">
        <v>217</v>
      </c>
      <c r="BE372" s="159">
        <f>IF(N372="základná",J372,0)</f>
        <v>0</v>
      </c>
      <c r="BF372" s="159">
        <f>IF(N372="znížená",J372,0)</f>
        <v>0</v>
      </c>
      <c r="BG372" s="159">
        <f>IF(N372="zákl. prenesená",J372,0)</f>
        <v>0</v>
      </c>
      <c r="BH372" s="159">
        <f>IF(N372="zníž. prenesená",J372,0)</f>
        <v>0</v>
      </c>
      <c r="BI372" s="159">
        <f>IF(N372="nulová",J372,0)</f>
        <v>0</v>
      </c>
      <c r="BJ372" s="17" t="s">
        <v>91</v>
      </c>
      <c r="BK372" s="159">
        <f>ROUND(I372*H372,2)</f>
        <v>0</v>
      </c>
      <c r="BL372" s="17" t="s">
        <v>257</v>
      </c>
      <c r="BM372" s="274" t="s">
        <v>671</v>
      </c>
    </row>
    <row r="373" s="2" customFormat="1" ht="21.75" customHeight="1">
      <c r="A373" s="40"/>
      <c r="B373" s="41"/>
      <c r="C373" s="262" t="s">
        <v>672</v>
      </c>
      <c r="D373" s="262" t="s">
        <v>220</v>
      </c>
      <c r="E373" s="263" t="s">
        <v>673</v>
      </c>
      <c r="F373" s="264" t="s">
        <v>674</v>
      </c>
      <c r="G373" s="265" t="s">
        <v>406</v>
      </c>
      <c r="H373" s="266"/>
      <c r="I373" s="267"/>
      <c r="J373" s="268">
        <f>ROUND(I373*H373,2)</f>
        <v>0</v>
      </c>
      <c r="K373" s="269"/>
      <c r="L373" s="43"/>
      <c r="M373" s="270" t="s">
        <v>1</v>
      </c>
      <c r="N373" s="271" t="s">
        <v>44</v>
      </c>
      <c r="O373" s="99"/>
      <c r="P373" s="272">
        <f>O373*H373</f>
        <v>0</v>
      </c>
      <c r="Q373" s="272">
        <v>0</v>
      </c>
      <c r="R373" s="272">
        <f>Q373*H373</f>
        <v>0</v>
      </c>
      <c r="S373" s="272">
        <v>0</v>
      </c>
      <c r="T373" s="273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74" t="s">
        <v>257</v>
      </c>
      <c r="AT373" s="274" t="s">
        <v>220</v>
      </c>
      <c r="AU373" s="274" t="s">
        <v>91</v>
      </c>
      <c r="AY373" s="17" t="s">
        <v>217</v>
      </c>
      <c r="BE373" s="159">
        <f>IF(N373="základná",J373,0)</f>
        <v>0</v>
      </c>
      <c r="BF373" s="159">
        <f>IF(N373="znížená",J373,0)</f>
        <v>0</v>
      </c>
      <c r="BG373" s="159">
        <f>IF(N373="zákl. prenesená",J373,0)</f>
        <v>0</v>
      </c>
      <c r="BH373" s="159">
        <f>IF(N373="zníž. prenesená",J373,0)</f>
        <v>0</v>
      </c>
      <c r="BI373" s="159">
        <f>IF(N373="nulová",J373,0)</f>
        <v>0</v>
      </c>
      <c r="BJ373" s="17" t="s">
        <v>91</v>
      </c>
      <c r="BK373" s="159">
        <f>ROUND(I373*H373,2)</f>
        <v>0</v>
      </c>
      <c r="BL373" s="17" t="s">
        <v>257</v>
      </c>
      <c r="BM373" s="274" t="s">
        <v>675</v>
      </c>
    </row>
    <row r="374" s="12" customFormat="1" ht="22.8" customHeight="1">
      <c r="A374" s="12"/>
      <c r="B374" s="247"/>
      <c r="C374" s="248"/>
      <c r="D374" s="249" t="s">
        <v>77</v>
      </c>
      <c r="E374" s="260" t="s">
        <v>676</v>
      </c>
      <c r="F374" s="260" t="s">
        <v>677</v>
      </c>
      <c r="G374" s="248"/>
      <c r="H374" s="248"/>
      <c r="I374" s="251"/>
      <c r="J374" s="261">
        <f>BK374</f>
        <v>0</v>
      </c>
      <c r="K374" s="248"/>
      <c r="L374" s="252"/>
      <c r="M374" s="253"/>
      <c r="N374" s="254"/>
      <c r="O374" s="254"/>
      <c r="P374" s="255">
        <f>SUM(P375:P378)</f>
        <v>0</v>
      </c>
      <c r="Q374" s="254"/>
      <c r="R374" s="255">
        <f>SUM(R375:R378)</f>
        <v>0.10660004000000001</v>
      </c>
      <c r="S374" s="254"/>
      <c r="T374" s="256">
        <f>SUM(T375:T378)</f>
        <v>0.05108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57" t="s">
        <v>91</v>
      </c>
      <c r="AT374" s="258" t="s">
        <v>77</v>
      </c>
      <c r="AU374" s="258" t="s">
        <v>85</v>
      </c>
      <c r="AY374" s="257" t="s">
        <v>217</v>
      </c>
      <c r="BK374" s="259">
        <f>SUM(BK375:BK378)</f>
        <v>0</v>
      </c>
    </row>
    <row r="375" s="2" customFormat="1" ht="33" customHeight="1">
      <c r="A375" s="40"/>
      <c r="B375" s="41"/>
      <c r="C375" s="262" t="s">
        <v>371</v>
      </c>
      <c r="D375" s="262" t="s">
        <v>220</v>
      </c>
      <c r="E375" s="263" t="s">
        <v>678</v>
      </c>
      <c r="F375" s="264" t="s">
        <v>679</v>
      </c>
      <c r="G375" s="265" t="s">
        <v>305</v>
      </c>
      <c r="H375" s="266">
        <v>1</v>
      </c>
      <c r="I375" s="267"/>
      <c r="J375" s="268">
        <f>ROUND(I375*H375,2)</f>
        <v>0</v>
      </c>
      <c r="K375" s="269"/>
      <c r="L375" s="43"/>
      <c r="M375" s="270" t="s">
        <v>1</v>
      </c>
      <c r="N375" s="271" t="s">
        <v>44</v>
      </c>
      <c r="O375" s="99"/>
      <c r="P375" s="272">
        <f>O375*H375</f>
        <v>0</v>
      </c>
      <c r="Q375" s="272">
        <v>2.5939999999999999E-05</v>
      </c>
      <c r="R375" s="272">
        <f>Q375*H375</f>
        <v>2.5939999999999999E-05</v>
      </c>
      <c r="S375" s="272">
        <v>0</v>
      </c>
      <c r="T375" s="273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74" t="s">
        <v>257</v>
      </c>
      <c r="AT375" s="274" t="s">
        <v>220</v>
      </c>
      <c r="AU375" s="274" t="s">
        <v>91</v>
      </c>
      <c r="AY375" s="17" t="s">
        <v>217</v>
      </c>
      <c r="BE375" s="159">
        <f>IF(N375="základná",J375,0)</f>
        <v>0</v>
      </c>
      <c r="BF375" s="159">
        <f>IF(N375="znížená",J375,0)</f>
        <v>0</v>
      </c>
      <c r="BG375" s="159">
        <f>IF(N375="zákl. prenesená",J375,0)</f>
        <v>0</v>
      </c>
      <c r="BH375" s="159">
        <f>IF(N375="zníž. prenesená",J375,0)</f>
        <v>0</v>
      </c>
      <c r="BI375" s="159">
        <f>IF(N375="nulová",J375,0)</f>
        <v>0</v>
      </c>
      <c r="BJ375" s="17" t="s">
        <v>91</v>
      </c>
      <c r="BK375" s="159">
        <f>ROUND(I375*H375,2)</f>
        <v>0</v>
      </c>
      <c r="BL375" s="17" t="s">
        <v>257</v>
      </c>
      <c r="BM375" s="274" t="s">
        <v>680</v>
      </c>
    </row>
    <row r="376" s="2" customFormat="1" ht="24.15" customHeight="1">
      <c r="A376" s="40"/>
      <c r="B376" s="41"/>
      <c r="C376" s="309" t="s">
        <v>681</v>
      </c>
      <c r="D376" s="309" t="s">
        <v>386</v>
      </c>
      <c r="E376" s="310" t="s">
        <v>682</v>
      </c>
      <c r="F376" s="311" t="s">
        <v>683</v>
      </c>
      <c r="G376" s="312" t="s">
        <v>305</v>
      </c>
      <c r="H376" s="313">
        <v>1</v>
      </c>
      <c r="I376" s="314"/>
      <c r="J376" s="315">
        <f>ROUND(I376*H376,2)</f>
        <v>0</v>
      </c>
      <c r="K376" s="316"/>
      <c r="L376" s="317"/>
      <c r="M376" s="318" t="s">
        <v>1</v>
      </c>
      <c r="N376" s="319" t="s">
        <v>44</v>
      </c>
      <c r="O376" s="99"/>
      <c r="P376" s="272">
        <f>O376*H376</f>
        <v>0</v>
      </c>
      <c r="Q376" s="272">
        <v>0.10637000000000001</v>
      </c>
      <c r="R376" s="272">
        <f>Q376*H376</f>
        <v>0.10637000000000001</v>
      </c>
      <c r="S376" s="272">
        <v>0</v>
      </c>
      <c r="T376" s="273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74" t="s">
        <v>381</v>
      </c>
      <c r="AT376" s="274" t="s">
        <v>386</v>
      </c>
      <c r="AU376" s="274" t="s">
        <v>91</v>
      </c>
      <c r="AY376" s="17" t="s">
        <v>217</v>
      </c>
      <c r="BE376" s="159">
        <f>IF(N376="základná",J376,0)</f>
        <v>0</v>
      </c>
      <c r="BF376" s="159">
        <f>IF(N376="znížená",J376,0)</f>
        <v>0</v>
      </c>
      <c r="BG376" s="159">
        <f>IF(N376="zákl. prenesená",J376,0)</f>
        <v>0</v>
      </c>
      <c r="BH376" s="159">
        <f>IF(N376="zníž. prenesená",J376,0)</f>
        <v>0</v>
      </c>
      <c r="BI376" s="159">
        <f>IF(N376="nulová",J376,0)</f>
        <v>0</v>
      </c>
      <c r="BJ376" s="17" t="s">
        <v>91</v>
      </c>
      <c r="BK376" s="159">
        <f>ROUND(I376*H376,2)</f>
        <v>0</v>
      </c>
      <c r="BL376" s="17" t="s">
        <v>257</v>
      </c>
      <c r="BM376" s="274" t="s">
        <v>684</v>
      </c>
    </row>
    <row r="377" s="2" customFormat="1" ht="33" customHeight="1">
      <c r="A377" s="40"/>
      <c r="B377" s="41"/>
      <c r="C377" s="262" t="s">
        <v>685</v>
      </c>
      <c r="D377" s="262" t="s">
        <v>220</v>
      </c>
      <c r="E377" s="263" t="s">
        <v>686</v>
      </c>
      <c r="F377" s="264" t="s">
        <v>687</v>
      </c>
      <c r="G377" s="265" t="s">
        <v>305</v>
      </c>
      <c r="H377" s="266">
        <v>1</v>
      </c>
      <c r="I377" s="267"/>
      <c r="J377" s="268">
        <f>ROUND(I377*H377,2)</f>
        <v>0</v>
      </c>
      <c r="K377" s="269"/>
      <c r="L377" s="43"/>
      <c r="M377" s="270" t="s">
        <v>1</v>
      </c>
      <c r="N377" s="271" t="s">
        <v>44</v>
      </c>
      <c r="O377" s="99"/>
      <c r="P377" s="272">
        <f>O377*H377</f>
        <v>0</v>
      </c>
      <c r="Q377" s="272">
        <v>0.0002041</v>
      </c>
      <c r="R377" s="272">
        <f>Q377*H377</f>
        <v>0.0002041</v>
      </c>
      <c r="S377" s="272">
        <v>0.05108</v>
      </c>
      <c r="T377" s="273">
        <f>S377*H377</f>
        <v>0.05108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74" t="s">
        <v>257</v>
      </c>
      <c r="AT377" s="274" t="s">
        <v>220</v>
      </c>
      <c r="AU377" s="274" t="s">
        <v>91</v>
      </c>
      <c r="AY377" s="17" t="s">
        <v>217</v>
      </c>
      <c r="BE377" s="159">
        <f>IF(N377="základná",J377,0)</f>
        <v>0</v>
      </c>
      <c r="BF377" s="159">
        <f>IF(N377="znížená",J377,0)</f>
        <v>0</v>
      </c>
      <c r="BG377" s="159">
        <f>IF(N377="zákl. prenesená",J377,0)</f>
        <v>0</v>
      </c>
      <c r="BH377" s="159">
        <f>IF(N377="zníž. prenesená",J377,0)</f>
        <v>0</v>
      </c>
      <c r="BI377" s="159">
        <f>IF(N377="nulová",J377,0)</f>
        <v>0</v>
      </c>
      <c r="BJ377" s="17" t="s">
        <v>91</v>
      </c>
      <c r="BK377" s="159">
        <f>ROUND(I377*H377,2)</f>
        <v>0</v>
      </c>
      <c r="BL377" s="17" t="s">
        <v>257</v>
      </c>
      <c r="BM377" s="274" t="s">
        <v>688</v>
      </c>
    </row>
    <row r="378" s="2" customFormat="1" ht="24.15" customHeight="1">
      <c r="A378" s="40"/>
      <c r="B378" s="41"/>
      <c r="C378" s="262" t="s">
        <v>689</v>
      </c>
      <c r="D378" s="262" t="s">
        <v>220</v>
      </c>
      <c r="E378" s="263" t="s">
        <v>690</v>
      </c>
      <c r="F378" s="264" t="s">
        <v>691</v>
      </c>
      <c r="G378" s="265" t="s">
        <v>406</v>
      </c>
      <c r="H378" s="266"/>
      <c r="I378" s="267"/>
      <c r="J378" s="268">
        <f>ROUND(I378*H378,2)</f>
        <v>0</v>
      </c>
      <c r="K378" s="269"/>
      <c r="L378" s="43"/>
      <c r="M378" s="270" t="s">
        <v>1</v>
      </c>
      <c r="N378" s="271" t="s">
        <v>44</v>
      </c>
      <c r="O378" s="99"/>
      <c r="P378" s="272">
        <f>O378*H378</f>
        <v>0</v>
      </c>
      <c r="Q378" s="272">
        <v>0</v>
      </c>
      <c r="R378" s="272">
        <f>Q378*H378</f>
        <v>0</v>
      </c>
      <c r="S378" s="272">
        <v>0</v>
      </c>
      <c r="T378" s="273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74" t="s">
        <v>257</v>
      </c>
      <c r="AT378" s="274" t="s">
        <v>220</v>
      </c>
      <c r="AU378" s="274" t="s">
        <v>91</v>
      </c>
      <c r="AY378" s="17" t="s">
        <v>217</v>
      </c>
      <c r="BE378" s="159">
        <f>IF(N378="základná",J378,0)</f>
        <v>0</v>
      </c>
      <c r="BF378" s="159">
        <f>IF(N378="znížená",J378,0)</f>
        <v>0</v>
      </c>
      <c r="BG378" s="159">
        <f>IF(N378="zákl. prenesená",J378,0)</f>
        <v>0</v>
      </c>
      <c r="BH378" s="159">
        <f>IF(N378="zníž. prenesená",J378,0)</f>
        <v>0</v>
      </c>
      <c r="BI378" s="159">
        <f>IF(N378="nulová",J378,0)</f>
        <v>0</v>
      </c>
      <c r="BJ378" s="17" t="s">
        <v>91</v>
      </c>
      <c r="BK378" s="159">
        <f>ROUND(I378*H378,2)</f>
        <v>0</v>
      </c>
      <c r="BL378" s="17" t="s">
        <v>257</v>
      </c>
      <c r="BM378" s="274" t="s">
        <v>692</v>
      </c>
    </row>
    <row r="379" s="12" customFormat="1" ht="22.8" customHeight="1">
      <c r="A379" s="12"/>
      <c r="B379" s="247"/>
      <c r="C379" s="248"/>
      <c r="D379" s="249" t="s">
        <v>77</v>
      </c>
      <c r="E379" s="260" t="s">
        <v>693</v>
      </c>
      <c r="F379" s="260" t="s">
        <v>694</v>
      </c>
      <c r="G379" s="248"/>
      <c r="H379" s="248"/>
      <c r="I379" s="251"/>
      <c r="J379" s="261">
        <f>BK379</f>
        <v>0</v>
      </c>
      <c r="K379" s="248"/>
      <c r="L379" s="252"/>
      <c r="M379" s="253"/>
      <c r="N379" s="254"/>
      <c r="O379" s="254"/>
      <c r="P379" s="255">
        <f>SUM(P380:P390)</f>
        <v>0</v>
      </c>
      <c r="Q379" s="254"/>
      <c r="R379" s="255">
        <f>SUM(R380:R390)</f>
        <v>0.26750106000000001</v>
      </c>
      <c r="S379" s="254"/>
      <c r="T379" s="256">
        <f>SUM(T380:T390)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57" t="s">
        <v>91</v>
      </c>
      <c r="AT379" s="258" t="s">
        <v>77</v>
      </c>
      <c r="AU379" s="258" t="s">
        <v>85</v>
      </c>
      <c r="AY379" s="257" t="s">
        <v>217</v>
      </c>
      <c r="BK379" s="259">
        <f>SUM(BK380:BK390)</f>
        <v>0</v>
      </c>
    </row>
    <row r="380" s="2" customFormat="1" ht="37.8" customHeight="1">
      <c r="A380" s="40"/>
      <c r="B380" s="41"/>
      <c r="C380" s="262" t="s">
        <v>695</v>
      </c>
      <c r="D380" s="262" t="s">
        <v>220</v>
      </c>
      <c r="E380" s="263" t="s">
        <v>696</v>
      </c>
      <c r="F380" s="264" t="s">
        <v>697</v>
      </c>
      <c r="G380" s="265" t="s">
        <v>223</v>
      </c>
      <c r="H380" s="266">
        <v>15.952</v>
      </c>
      <c r="I380" s="267"/>
      <c r="J380" s="268">
        <f>ROUND(I380*H380,2)</f>
        <v>0</v>
      </c>
      <c r="K380" s="269"/>
      <c r="L380" s="43"/>
      <c r="M380" s="270" t="s">
        <v>1</v>
      </c>
      <c r="N380" s="271" t="s">
        <v>44</v>
      </c>
      <c r="O380" s="99"/>
      <c r="P380" s="272">
        <f>O380*H380</f>
        <v>0</v>
      </c>
      <c r="Q380" s="272">
        <v>0.01128</v>
      </c>
      <c r="R380" s="272">
        <f>Q380*H380</f>
        <v>0.17993856</v>
      </c>
      <c r="S380" s="272">
        <v>0</v>
      </c>
      <c r="T380" s="273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74" t="s">
        <v>257</v>
      </c>
      <c r="AT380" s="274" t="s">
        <v>220</v>
      </c>
      <c r="AU380" s="274" t="s">
        <v>91</v>
      </c>
      <c r="AY380" s="17" t="s">
        <v>217</v>
      </c>
      <c r="BE380" s="159">
        <f>IF(N380="základná",J380,0)</f>
        <v>0</v>
      </c>
      <c r="BF380" s="159">
        <f>IF(N380="znížená",J380,0)</f>
        <v>0</v>
      </c>
      <c r="BG380" s="159">
        <f>IF(N380="zákl. prenesená",J380,0)</f>
        <v>0</v>
      </c>
      <c r="BH380" s="159">
        <f>IF(N380="zníž. prenesená",J380,0)</f>
        <v>0</v>
      </c>
      <c r="BI380" s="159">
        <f>IF(N380="nulová",J380,0)</f>
        <v>0</v>
      </c>
      <c r="BJ380" s="17" t="s">
        <v>91</v>
      </c>
      <c r="BK380" s="159">
        <f>ROUND(I380*H380,2)</f>
        <v>0</v>
      </c>
      <c r="BL380" s="17" t="s">
        <v>257</v>
      </c>
      <c r="BM380" s="274" t="s">
        <v>698</v>
      </c>
    </row>
    <row r="381" s="13" customFormat="1">
      <c r="A381" s="13"/>
      <c r="B381" s="275"/>
      <c r="C381" s="276"/>
      <c r="D381" s="277" t="s">
        <v>225</v>
      </c>
      <c r="E381" s="278" t="s">
        <v>1</v>
      </c>
      <c r="F381" s="279" t="s">
        <v>113</v>
      </c>
      <c r="G381" s="276"/>
      <c r="H381" s="280">
        <v>15.952</v>
      </c>
      <c r="I381" s="281"/>
      <c r="J381" s="276"/>
      <c r="K381" s="276"/>
      <c r="L381" s="282"/>
      <c r="M381" s="283"/>
      <c r="N381" s="284"/>
      <c r="O381" s="284"/>
      <c r="P381" s="284"/>
      <c r="Q381" s="284"/>
      <c r="R381" s="284"/>
      <c r="S381" s="284"/>
      <c r="T381" s="28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86" t="s">
        <v>225</v>
      </c>
      <c r="AU381" s="286" t="s">
        <v>91</v>
      </c>
      <c r="AV381" s="13" t="s">
        <v>91</v>
      </c>
      <c r="AW381" s="13" t="s">
        <v>33</v>
      </c>
      <c r="AX381" s="13" t="s">
        <v>78</v>
      </c>
      <c r="AY381" s="286" t="s">
        <v>217</v>
      </c>
    </row>
    <row r="382" s="14" customFormat="1">
      <c r="A382" s="14"/>
      <c r="B382" s="287"/>
      <c r="C382" s="288"/>
      <c r="D382" s="277" t="s">
        <v>225</v>
      </c>
      <c r="E382" s="289" t="s">
        <v>147</v>
      </c>
      <c r="F382" s="290" t="s">
        <v>228</v>
      </c>
      <c r="G382" s="288"/>
      <c r="H382" s="291">
        <v>15.952</v>
      </c>
      <c r="I382" s="292"/>
      <c r="J382" s="288"/>
      <c r="K382" s="288"/>
      <c r="L382" s="293"/>
      <c r="M382" s="294"/>
      <c r="N382" s="295"/>
      <c r="O382" s="295"/>
      <c r="P382" s="295"/>
      <c r="Q382" s="295"/>
      <c r="R382" s="295"/>
      <c r="S382" s="295"/>
      <c r="T382" s="29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97" t="s">
        <v>225</v>
      </c>
      <c r="AU382" s="297" t="s">
        <v>91</v>
      </c>
      <c r="AV382" s="14" t="s">
        <v>140</v>
      </c>
      <c r="AW382" s="14" t="s">
        <v>33</v>
      </c>
      <c r="AX382" s="14" t="s">
        <v>85</v>
      </c>
      <c r="AY382" s="297" t="s">
        <v>217</v>
      </c>
    </row>
    <row r="383" s="2" customFormat="1" ht="37.8" customHeight="1">
      <c r="A383" s="40"/>
      <c r="B383" s="41"/>
      <c r="C383" s="262" t="s">
        <v>699</v>
      </c>
      <c r="D383" s="262" t="s">
        <v>220</v>
      </c>
      <c r="E383" s="263" t="s">
        <v>700</v>
      </c>
      <c r="F383" s="264" t="s">
        <v>701</v>
      </c>
      <c r="G383" s="265" t="s">
        <v>231</v>
      </c>
      <c r="H383" s="266">
        <v>7.5</v>
      </c>
      <c r="I383" s="267"/>
      <c r="J383" s="268">
        <f>ROUND(I383*H383,2)</f>
        <v>0</v>
      </c>
      <c r="K383" s="269"/>
      <c r="L383" s="43"/>
      <c r="M383" s="270" t="s">
        <v>1</v>
      </c>
      <c r="N383" s="271" t="s">
        <v>44</v>
      </c>
      <c r="O383" s="99"/>
      <c r="P383" s="272">
        <f>O383*H383</f>
        <v>0</v>
      </c>
      <c r="Q383" s="272">
        <v>0.00191</v>
      </c>
      <c r="R383" s="272">
        <f>Q383*H383</f>
        <v>0.014325000000000001</v>
      </c>
      <c r="S383" s="272">
        <v>0</v>
      </c>
      <c r="T383" s="273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74" t="s">
        <v>257</v>
      </c>
      <c r="AT383" s="274" t="s">
        <v>220</v>
      </c>
      <c r="AU383" s="274" t="s">
        <v>91</v>
      </c>
      <c r="AY383" s="17" t="s">
        <v>217</v>
      </c>
      <c r="BE383" s="159">
        <f>IF(N383="základná",J383,0)</f>
        <v>0</v>
      </c>
      <c r="BF383" s="159">
        <f>IF(N383="znížená",J383,0)</f>
        <v>0</v>
      </c>
      <c r="BG383" s="159">
        <f>IF(N383="zákl. prenesená",J383,0)</f>
        <v>0</v>
      </c>
      <c r="BH383" s="159">
        <f>IF(N383="zníž. prenesená",J383,0)</f>
        <v>0</v>
      </c>
      <c r="BI383" s="159">
        <f>IF(N383="nulová",J383,0)</f>
        <v>0</v>
      </c>
      <c r="BJ383" s="17" t="s">
        <v>91</v>
      </c>
      <c r="BK383" s="159">
        <f>ROUND(I383*H383,2)</f>
        <v>0</v>
      </c>
      <c r="BL383" s="17" t="s">
        <v>257</v>
      </c>
      <c r="BM383" s="274" t="s">
        <v>702</v>
      </c>
    </row>
    <row r="384" s="13" customFormat="1">
      <c r="A384" s="13"/>
      <c r="B384" s="275"/>
      <c r="C384" s="276"/>
      <c r="D384" s="277" t="s">
        <v>225</v>
      </c>
      <c r="E384" s="278" t="s">
        <v>1</v>
      </c>
      <c r="F384" s="279" t="s">
        <v>1014</v>
      </c>
      <c r="G384" s="276"/>
      <c r="H384" s="280">
        <v>1.5</v>
      </c>
      <c r="I384" s="281"/>
      <c r="J384" s="276"/>
      <c r="K384" s="276"/>
      <c r="L384" s="282"/>
      <c r="M384" s="283"/>
      <c r="N384" s="284"/>
      <c r="O384" s="284"/>
      <c r="P384" s="284"/>
      <c r="Q384" s="284"/>
      <c r="R384" s="284"/>
      <c r="S384" s="284"/>
      <c r="T384" s="28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86" t="s">
        <v>225</v>
      </c>
      <c r="AU384" s="286" t="s">
        <v>91</v>
      </c>
      <c r="AV384" s="13" t="s">
        <v>91</v>
      </c>
      <c r="AW384" s="13" t="s">
        <v>33</v>
      </c>
      <c r="AX384" s="13" t="s">
        <v>78</v>
      </c>
      <c r="AY384" s="286" t="s">
        <v>217</v>
      </c>
    </row>
    <row r="385" s="13" customFormat="1">
      <c r="A385" s="13"/>
      <c r="B385" s="275"/>
      <c r="C385" s="276"/>
      <c r="D385" s="277" t="s">
        <v>225</v>
      </c>
      <c r="E385" s="278" t="s">
        <v>1</v>
      </c>
      <c r="F385" s="279" t="s">
        <v>704</v>
      </c>
      <c r="G385" s="276"/>
      <c r="H385" s="280">
        <v>3</v>
      </c>
      <c r="I385" s="281"/>
      <c r="J385" s="276"/>
      <c r="K385" s="276"/>
      <c r="L385" s="282"/>
      <c r="M385" s="283"/>
      <c r="N385" s="284"/>
      <c r="O385" s="284"/>
      <c r="P385" s="284"/>
      <c r="Q385" s="284"/>
      <c r="R385" s="284"/>
      <c r="S385" s="284"/>
      <c r="T385" s="28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86" t="s">
        <v>225</v>
      </c>
      <c r="AU385" s="286" t="s">
        <v>91</v>
      </c>
      <c r="AV385" s="13" t="s">
        <v>91</v>
      </c>
      <c r="AW385" s="13" t="s">
        <v>33</v>
      </c>
      <c r="AX385" s="13" t="s">
        <v>78</v>
      </c>
      <c r="AY385" s="286" t="s">
        <v>217</v>
      </c>
    </row>
    <row r="386" s="13" customFormat="1">
      <c r="A386" s="13"/>
      <c r="B386" s="275"/>
      <c r="C386" s="276"/>
      <c r="D386" s="277" t="s">
        <v>225</v>
      </c>
      <c r="E386" s="278" t="s">
        <v>1</v>
      </c>
      <c r="F386" s="279" t="s">
        <v>705</v>
      </c>
      <c r="G386" s="276"/>
      <c r="H386" s="280">
        <v>3</v>
      </c>
      <c r="I386" s="281"/>
      <c r="J386" s="276"/>
      <c r="K386" s="276"/>
      <c r="L386" s="282"/>
      <c r="M386" s="283"/>
      <c r="N386" s="284"/>
      <c r="O386" s="284"/>
      <c r="P386" s="284"/>
      <c r="Q386" s="284"/>
      <c r="R386" s="284"/>
      <c r="S386" s="284"/>
      <c r="T386" s="28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86" t="s">
        <v>225</v>
      </c>
      <c r="AU386" s="286" t="s">
        <v>91</v>
      </c>
      <c r="AV386" s="13" t="s">
        <v>91</v>
      </c>
      <c r="AW386" s="13" t="s">
        <v>33</v>
      </c>
      <c r="AX386" s="13" t="s">
        <v>78</v>
      </c>
      <c r="AY386" s="286" t="s">
        <v>217</v>
      </c>
    </row>
    <row r="387" s="14" customFormat="1">
      <c r="A387" s="14"/>
      <c r="B387" s="287"/>
      <c r="C387" s="288"/>
      <c r="D387" s="277" t="s">
        <v>225</v>
      </c>
      <c r="E387" s="289" t="s">
        <v>1</v>
      </c>
      <c r="F387" s="290" t="s">
        <v>228</v>
      </c>
      <c r="G387" s="288"/>
      <c r="H387" s="291">
        <v>7.5</v>
      </c>
      <c r="I387" s="292"/>
      <c r="J387" s="288"/>
      <c r="K387" s="288"/>
      <c r="L387" s="293"/>
      <c r="M387" s="294"/>
      <c r="N387" s="295"/>
      <c r="O387" s="295"/>
      <c r="P387" s="295"/>
      <c r="Q387" s="295"/>
      <c r="R387" s="295"/>
      <c r="S387" s="295"/>
      <c r="T387" s="29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97" t="s">
        <v>225</v>
      </c>
      <c r="AU387" s="297" t="s">
        <v>91</v>
      </c>
      <c r="AV387" s="14" t="s">
        <v>140</v>
      </c>
      <c r="AW387" s="14" t="s">
        <v>33</v>
      </c>
      <c r="AX387" s="14" t="s">
        <v>85</v>
      </c>
      <c r="AY387" s="297" t="s">
        <v>217</v>
      </c>
    </row>
    <row r="388" s="2" customFormat="1" ht="21.75" customHeight="1">
      <c r="A388" s="40"/>
      <c r="B388" s="41"/>
      <c r="C388" s="309" t="s">
        <v>706</v>
      </c>
      <c r="D388" s="309" t="s">
        <v>386</v>
      </c>
      <c r="E388" s="310" t="s">
        <v>707</v>
      </c>
      <c r="F388" s="311" t="s">
        <v>708</v>
      </c>
      <c r="G388" s="312" t="s">
        <v>223</v>
      </c>
      <c r="H388" s="313">
        <v>7.875</v>
      </c>
      <c r="I388" s="314"/>
      <c r="J388" s="315">
        <f>ROUND(I388*H388,2)</f>
        <v>0</v>
      </c>
      <c r="K388" s="316"/>
      <c r="L388" s="317"/>
      <c r="M388" s="318" t="s">
        <v>1</v>
      </c>
      <c r="N388" s="319" t="s">
        <v>44</v>
      </c>
      <c r="O388" s="99"/>
      <c r="P388" s="272">
        <f>O388*H388</f>
        <v>0</v>
      </c>
      <c r="Q388" s="272">
        <v>0.0092999999999999992</v>
      </c>
      <c r="R388" s="272">
        <f>Q388*H388</f>
        <v>0.073237499999999997</v>
      </c>
      <c r="S388" s="272">
        <v>0</v>
      </c>
      <c r="T388" s="273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74" t="s">
        <v>381</v>
      </c>
      <c r="AT388" s="274" t="s">
        <v>386</v>
      </c>
      <c r="AU388" s="274" t="s">
        <v>91</v>
      </c>
      <c r="AY388" s="17" t="s">
        <v>217</v>
      </c>
      <c r="BE388" s="159">
        <f>IF(N388="základná",J388,0)</f>
        <v>0</v>
      </c>
      <c r="BF388" s="159">
        <f>IF(N388="znížená",J388,0)</f>
        <v>0</v>
      </c>
      <c r="BG388" s="159">
        <f>IF(N388="zákl. prenesená",J388,0)</f>
        <v>0</v>
      </c>
      <c r="BH388" s="159">
        <f>IF(N388="zníž. prenesená",J388,0)</f>
        <v>0</v>
      </c>
      <c r="BI388" s="159">
        <f>IF(N388="nulová",J388,0)</f>
        <v>0</v>
      </c>
      <c r="BJ388" s="17" t="s">
        <v>91</v>
      </c>
      <c r="BK388" s="159">
        <f>ROUND(I388*H388,2)</f>
        <v>0</v>
      </c>
      <c r="BL388" s="17" t="s">
        <v>257</v>
      </c>
      <c r="BM388" s="274" t="s">
        <v>709</v>
      </c>
    </row>
    <row r="389" s="13" customFormat="1">
      <c r="A389" s="13"/>
      <c r="B389" s="275"/>
      <c r="C389" s="276"/>
      <c r="D389" s="277" t="s">
        <v>225</v>
      </c>
      <c r="E389" s="276"/>
      <c r="F389" s="279" t="s">
        <v>710</v>
      </c>
      <c r="G389" s="276"/>
      <c r="H389" s="280">
        <v>7.875</v>
      </c>
      <c r="I389" s="281"/>
      <c r="J389" s="276"/>
      <c r="K389" s="276"/>
      <c r="L389" s="282"/>
      <c r="M389" s="283"/>
      <c r="N389" s="284"/>
      <c r="O389" s="284"/>
      <c r="P389" s="284"/>
      <c r="Q389" s="284"/>
      <c r="R389" s="284"/>
      <c r="S389" s="284"/>
      <c r="T389" s="28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86" t="s">
        <v>225</v>
      </c>
      <c r="AU389" s="286" t="s">
        <v>91</v>
      </c>
      <c r="AV389" s="13" t="s">
        <v>91</v>
      </c>
      <c r="AW389" s="13" t="s">
        <v>4</v>
      </c>
      <c r="AX389" s="13" t="s">
        <v>85</v>
      </c>
      <c r="AY389" s="286" t="s">
        <v>217</v>
      </c>
    </row>
    <row r="390" s="2" customFormat="1" ht="21.75" customHeight="1">
      <c r="A390" s="40"/>
      <c r="B390" s="41"/>
      <c r="C390" s="262" t="s">
        <v>711</v>
      </c>
      <c r="D390" s="262" t="s">
        <v>220</v>
      </c>
      <c r="E390" s="263" t="s">
        <v>712</v>
      </c>
      <c r="F390" s="264" t="s">
        <v>713</v>
      </c>
      <c r="G390" s="265" t="s">
        <v>406</v>
      </c>
      <c r="H390" s="266"/>
      <c r="I390" s="267"/>
      <c r="J390" s="268">
        <f>ROUND(I390*H390,2)</f>
        <v>0</v>
      </c>
      <c r="K390" s="269"/>
      <c r="L390" s="43"/>
      <c r="M390" s="270" t="s">
        <v>1</v>
      </c>
      <c r="N390" s="271" t="s">
        <v>44</v>
      </c>
      <c r="O390" s="99"/>
      <c r="P390" s="272">
        <f>O390*H390</f>
        <v>0</v>
      </c>
      <c r="Q390" s="272">
        <v>0</v>
      </c>
      <c r="R390" s="272">
        <f>Q390*H390</f>
        <v>0</v>
      </c>
      <c r="S390" s="272">
        <v>0</v>
      </c>
      <c r="T390" s="273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74" t="s">
        <v>257</v>
      </c>
      <c r="AT390" s="274" t="s">
        <v>220</v>
      </c>
      <c r="AU390" s="274" t="s">
        <v>91</v>
      </c>
      <c r="AY390" s="17" t="s">
        <v>217</v>
      </c>
      <c r="BE390" s="159">
        <f>IF(N390="základná",J390,0)</f>
        <v>0</v>
      </c>
      <c r="BF390" s="159">
        <f>IF(N390="znížená",J390,0)</f>
        <v>0</v>
      </c>
      <c r="BG390" s="159">
        <f>IF(N390="zákl. prenesená",J390,0)</f>
        <v>0</v>
      </c>
      <c r="BH390" s="159">
        <f>IF(N390="zníž. prenesená",J390,0)</f>
        <v>0</v>
      </c>
      <c r="BI390" s="159">
        <f>IF(N390="nulová",J390,0)</f>
        <v>0</v>
      </c>
      <c r="BJ390" s="17" t="s">
        <v>91</v>
      </c>
      <c r="BK390" s="159">
        <f>ROUND(I390*H390,2)</f>
        <v>0</v>
      </c>
      <c r="BL390" s="17" t="s">
        <v>257</v>
      </c>
      <c r="BM390" s="274" t="s">
        <v>714</v>
      </c>
    </row>
    <row r="391" s="12" customFormat="1" ht="22.8" customHeight="1">
      <c r="A391" s="12"/>
      <c r="B391" s="247"/>
      <c r="C391" s="248"/>
      <c r="D391" s="249" t="s">
        <v>77</v>
      </c>
      <c r="E391" s="260" t="s">
        <v>715</v>
      </c>
      <c r="F391" s="260" t="s">
        <v>716</v>
      </c>
      <c r="G391" s="248"/>
      <c r="H391" s="248"/>
      <c r="I391" s="251"/>
      <c r="J391" s="261">
        <f>BK391</f>
        <v>0</v>
      </c>
      <c r="K391" s="248"/>
      <c r="L391" s="252"/>
      <c r="M391" s="253"/>
      <c r="N391" s="254"/>
      <c r="O391" s="254"/>
      <c r="P391" s="255">
        <f>SUM(P392:P397)</f>
        <v>0</v>
      </c>
      <c r="Q391" s="254"/>
      <c r="R391" s="255">
        <f>SUM(R392:R397)</f>
        <v>0.0055198584</v>
      </c>
      <c r="S391" s="254"/>
      <c r="T391" s="256">
        <f>SUM(T392:T397)</f>
        <v>0.0025514999999999999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57" t="s">
        <v>91</v>
      </c>
      <c r="AT391" s="258" t="s">
        <v>77</v>
      </c>
      <c r="AU391" s="258" t="s">
        <v>85</v>
      </c>
      <c r="AY391" s="257" t="s">
        <v>217</v>
      </c>
      <c r="BK391" s="259">
        <f>SUM(BK392:BK397)</f>
        <v>0</v>
      </c>
    </row>
    <row r="392" s="2" customFormat="1" ht="33" customHeight="1">
      <c r="A392" s="40"/>
      <c r="B392" s="41"/>
      <c r="C392" s="262" t="s">
        <v>717</v>
      </c>
      <c r="D392" s="262" t="s">
        <v>220</v>
      </c>
      <c r="E392" s="263" t="s">
        <v>718</v>
      </c>
      <c r="F392" s="264" t="s">
        <v>719</v>
      </c>
      <c r="G392" s="265" t="s">
        <v>231</v>
      </c>
      <c r="H392" s="266">
        <v>1.8899999999999999</v>
      </c>
      <c r="I392" s="267"/>
      <c r="J392" s="268">
        <f>ROUND(I392*H392,2)</f>
        <v>0</v>
      </c>
      <c r="K392" s="269"/>
      <c r="L392" s="43"/>
      <c r="M392" s="270" t="s">
        <v>1</v>
      </c>
      <c r="N392" s="271" t="s">
        <v>44</v>
      </c>
      <c r="O392" s="99"/>
      <c r="P392" s="272">
        <f>O392*H392</f>
        <v>0</v>
      </c>
      <c r="Q392" s="272">
        <v>0.00292056</v>
      </c>
      <c r="R392" s="272">
        <f>Q392*H392</f>
        <v>0.0055198584</v>
      </c>
      <c r="S392" s="272">
        <v>0</v>
      </c>
      <c r="T392" s="273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74" t="s">
        <v>257</v>
      </c>
      <c r="AT392" s="274" t="s">
        <v>220</v>
      </c>
      <c r="AU392" s="274" t="s">
        <v>91</v>
      </c>
      <c r="AY392" s="17" t="s">
        <v>217</v>
      </c>
      <c r="BE392" s="159">
        <f>IF(N392="základná",J392,0)</f>
        <v>0</v>
      </c>
      <c r="BF392" s="159">
        <f>IF(N392="znížená",J392,0)</f>
        <v>0</v>
      </c>
      <c r="BG392" s="159">
        <f>IF(N392="zákl. prenesená",J392,0)</f>
        <v>0</v>
      </c>
      <c r="BH392" s="159">
        <f>IF(N392="zníž. prenesená",J392,0)</f>
        <v>0</v>
      </c>
      <c r="BI392" s="159">
        <f>IF(N392="nulová",J392,0)</f>
        <v>0</v>
      </c>
      <c r="BJ392" s="17" t="s">
        <v>91</v>
      </c>
      <c r="BK392" s="159">
        <f>ROUND(I392*H392,2)</f>
        <v>0</v>
      </c>
      <c r="BL392" s="17" t="s">
        <v>257</v>
      </c>
      <c r="BM392" s="274" t="s">
        <v>720</v>
      </c>
    </row>
    <row r="393" s="13" customFormat="1">
      <c r="A393" s="13"/>
      <c r="B393" s="275"/>
      <c r="C393" s="276"/>
      <c r="D393" s="277" t="s">
        <v>225</v>
      </c>
      <c r="E393" s="278" t="s">
        <v>1</v>
      </c>
      <c r="F393" s="279" t="s">
        <v>151</v>
      </c>
      <c r="G393" s="276"/>
      <c r="H393" s="280">
        <v>1.8899999999999999</v>
      </c>
      <c r="I393" s="281"/>
      <c r="J393" s="276"/>
      <c r="K393" s="276"/>
      <c r="L393" s="282"/>
      <c r="M393" s="283"/>
      <c r="N393" s="284"/>
      <c r="O393" s="284"/>
      <c r="P393" s="284"/>
      <c r="Q393" s="284"/>
      <c r="R393" s="284"/>
      <c r="S393" s="284"/>
      <c r="T393" s="28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86" t="s">
        <v>225</v>
      </c>
      <c r="AU393" s="286" t="s">
        <v>91</v>
      </c>
      <c r="AV393" s="13" t="s">
        <v>91</v>
      </c>
      <c r="AW393" s="13" t="s">
        <v>33</v>
      </c>
      <c r="AX393" s="13" t="s">
        <v>85</v>
      </c>
      <c r="AY393" s="286" t="s">
        <v>217</v>
      </c>
    </row>
    <row r="394" s="2" customFormat="1" ht="24.15" customHeight="1">
      <c r="A394" s="40"/>
      <c r="B394" s="41"/>
      <c r="C394" s="262" t="s">
        <v>721</v>
      </c>
      <c r="D394" s="262" t="s">
        <v>220</v>
      </c>
      <c r="E394" s="263" t="s">
        <v>722</v>
      </c>
      <c r="F394" s="264" t="s">
        <v>723</v>
      </c>
      <c r="G394" s="265" t="s">
        <v>231</v>
      </c>
      <c r="H394" s="266">
        <v>1.8899999999999999</v>
      </c>
      <c r="I394" s="267"/>
      <c r="J394" s="268">
        <f>ROUND(I394*H394,2)</f>
        <v>0</v>
      </c>
      <c r="K394" s="269"/>
      <c r="L394" s="43"/>
      <c r="M394" s="270" t="s">
        <v>1</v>
      </c>
      <c r="N394" s="271" t="s">
        <v>44</v>
      </c>
      <c r="O394" s="99"/>
      <c r="P394" s="272">
        <f>O394*H394</f>
        <v>0</v>
      </c>
      <c r="Q394" s="272">
        <v>0</v>
      </c>
      <c r="R394" s="272">
        <f>Q394*H394</f>
        <v>0</v>
      </c>
      <c r="S394" s="272">
        <v>0.0013500000000000001</v>
      </c>
      <c r="T394" s="273">
        <f>S394*H394</f>
        <v>0.0025514999999999999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74" t="s">
        <v>257</v>
      </c>
      <c r="AT394" s="274" t="s">
        <v>220</v>
      </c>
      <c r="AU394" s="274" t="s">
        <v>91</v>
      </c>
      <c r="AY394" s="17" t="s">
        <v>217</v>
      </c>
      <c r="BE394" s="159">
        <f>IF(N394="základná",J394,0)</f>
        <v>0</v>
      </c>
      <c r="BF394" s="159">
        <f>IF(N394="znížená",J394,0)</f>
        <v>0</v>
      </c>
      <c r="BG394" s="159">
        <f>IF(N394="zákl. prenesená",J394,0)</f>
        <v>0</v>
      </c>
      <c r="BH394" s="159">
        <f>IF(N394="zníž. prenesená",J394,0)</f>
        <v>0</v>
      </c>
      <c r="BI394" s="159">
        <f>IF(N394="nulová",J394,0)</f>
        <v>0</v>
      </c>
      <c r="BJ394" s="17" t="s">
        <v>91</v>
      </c>
      <c r="BK394" s="159">
        <f>ROUND(I394*H394,2)</f>
        <v>0</v>
      </c>
      <c r="BL394" s="17" t="s">
        <v>257</v>
      </c>
      <c r="BM394" s="274" t="s">
        <v>724</v>
      </c>
    </row>
    <row r="395" s="13" customFormat="1">
      <c r="A395" s="13"/>
      <c r="B395" s="275"/>
      <c r="C395" s="276"/>
      <c r="D395" s="277" t="s">
        <v>225</v>
      </c>
      <c r="E395" s="278" t="s">
        <v>1</v>
      </c>
      <c r="F395" s="279" t="s">
        <v>725</v>
      </c>
      <c r="G395" s="276"/>
      <c r="H395" s="280">
        <v>1.8899999999999999</v>
      </c>
      <c r="I395" s="281"/>
      <c r="J395" s="276"/>
      <c r="K395" s="276"/>
      <c r="L395" s="282"/>
      <c r="M395" s="283"/>
      <c r="N395" s="284"/>
      <c r="O395" s="284"/>
      <c r="P395" s="284"/>
      <c r="Q395" s="284"/>
      <c r="R395" s="284"/>
      <c r="S395" s="284"/>
      <c r="T395" s="28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86" t="s">
        <v>225</v>
      </c>
      <c r="AU395" s="286" t="s">
        <v>91</v>
      </c>
      <c r="AV395" s="13" t="s">
        <v>91</v>
      </c>
      <c r="AW395" s="13" t="s">
        <v>33</v>
      </c>
      <c r="AX395" s="13" t="s">
        <v>78</v>
      </c>
      <c r="AY395" s="286" t="s">
        <v>217</v>
      </c>
    </row>
    <row r="396" s="14" customFormat="1">
      <c r="A396" s="14"/>
      <c r="B396" s="287"/>
      <c r="C396" s="288"/>
      <c r="D396" s="277" t="s">
        <v>225</v>
      </c>
      <c r="E396" s="289" t="s">
        <v>151</v>
      </c>
      <c r="F396" s="290" t="s">
        <v>228</v>
      </c>
      <c r="G396" s="288"/>
      <c r="H396" s="291">
        <v>1.8899999999999999</v>
      </c>
      <c r="I396" s="292"/>
      <c r="J396" s="288"/>
      <c r="K396" s="288"/>
      <c r="L396" s="293"/>
      <c r="M396" s="294"/>
      <c r="N396" s="295"/>
      <c r="O396" s="295"/>
      <c r="P396" s="295"/>
      <c r="Q396" s="295"/>
      <c r="R396" s="295"/>
      <c r="S396" s="295"/>
      <c r="T396" s="29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97" t="s">
        <v>225</v>
      </c>
      <c r="AU396" s="297" t="s">
        <v>91</v>
      </c>
      <c r="AV396" s="14" t="s">
        <v>140</v>
      </c>
      <c r="AW396" s="14" t="s">
        <v>33</v>
      </c>
      <c r="AX396" s="14" t="s">
        <v>85</v>
      </c>
      <c r="AY396" s="297" t="s">
        <v>217</v>
      </c>
    </row>
    <row r="397" s="2" customFormat="1" ht="24.15" customHeight="1">
      <c r="A397" s="40"/>
      <c r="B397" s="41"/>
      <c r="C397" s="262" t="s">
        <v>726</v>
      </c>
      <c r="D397" s="262" t="s">
        <v>220</v>
      </c>
      <c r="E397" s="263" t="s">
        <v>727</v>
      </c>
      <c r="F397" s="264" t="s">
        <v>728</v>
      </c>
      <c r="G397" s="265" t="s">
        <v>406</v>
      </c>
      <c r="H397" s="266"/>
      <c r="I397" s="267"/>
      <c r="J397" s="268">
        <f>ROUND(I397*H397,2)</f>
        <v>0</v>
      </c>
      <c r="K397" s="269"/>
      <c r="L397" s="43"/>
      <c r="M397" s="270" t="s">
        <v>1</v>
      </c>
      <c r="N397" s="271" t="s">
        <v>44</v>
      </c>
      <c r="O397" s="99"/>
      <c r="P397" s="272">
        <f>O397*H397</f>
        <v>0</v>
      </c>
      <c r="Q397" s="272">
        <v>0</v>
      </c>
      <c r="R397" s="272">
        <f>Q397*H397</f>
        <v>0</v>
      </c>
      <c r="S397" s="272">
        <v>0</v>
      </c>
      <c r="T397" s="273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74" t="s">
        <v>257</v>
      </c>
      <c r="AT397" s="274" t="s">
        <v>220</v>
      </c>
      <c r="AU397" s="274" t="s">
        <v>91</v>
      </c>
      <c r="AY397" s="17" t="s">
        <v>217</v>
      </c>
      <c r="BE397" s="159">
        <f>IF(N397="základná",J397,0)</f>
        <v>0</v>
      </c>
      <c r="BF397" s="159">
        <f>IF(N397="znížená",J397,0)</f>
        <v>0</v>
      </c>
      <c r="BG397" s="159">
        <f>IF(N397="zákl. prenesená",J397,0)</f>
        <v>0</v>
      </c>
      <c r="BH397" s="159">
        <f>IF(N397="zníž. prenesená",J397,0)</f>
        <v>0</v>
      </c>
      <c r="BI397" s="159">
        <f>IF(N397="nulová",J397,0)</f>
        <v>0</v>
      </c>
      <c r="BJ397" s="17" t="s">
        <v>91</v>
      </c>
      <c r="BK397" s="159">
        <f>ROUND(I397*H397,2)</f>
        <v>0</v>
      </c>
      <c r="BL397" s="17" t="s">
        <v>257</v>
      </c>
      <c r="BM397" s="274" t="s">
        <v>729</v>
      </c>
    </row>
    <row r="398" s="12" customFormat="1" ht="22.8" customHeight="1">
      <c r="A398" s="12"/>
      <c r="B398" s="247"/>
      <c r="C398" s="248"/>
      <c r="D398" s="249" t="s">
        <v>77</v>
      </c>
      <c r="E398" s="260" t="s">
        <v>730</v>
      </c>
      <c r="F398" s="260" t="s">
        <v>731</v>
      </c>
      <c r="G398" s="248"/>
      <c r="H398" s="248"/>
      <c r="I398" s="251"/>
      <c r="J398" s="261">
        <f>BK398</f>
        <v>0</v>
      </c>
      <c r="K398" s="248"/>
      <c r="L398" s="252"/>
      <c r="M398" s="253"/>
      <c r="N398" s="254"/>
      <c r="O398" s="254"/>
      <c r="P398" s="255">
        <f>SUM(P399:P418)</f>
        <v>0</v>
      </c>
      <c r="Q398" s="254"/>
      <c r="R398" s="255">
        <f>SUM(R399:R418)</f>
        <v>0.19190900000000002</v>
      </c>
      <c r="S398" s="254"/>
      <c r="T398" s="256">
        <f>SUM(T399:T418)</f>
        <v>0.0030000000000000001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57" t="s">
        <v>91</v>
      </c>
      <c r="AT398" s="258" t="s">
        <v>77</v>
      </c>
      <c r="AU398" s="258" t="s">
        <v>85</v>
      </c>
      <c r="AY398" s="257" t="s">
        <v>217</v>
      </c>
      <c r="BK398" s="259">
        <f>SUM(BK399:BK418)</f>
        <v>0</v>
      </c>
    </row>
    <row r="399" s="2" customFormat="1" ht="24.15" customHeight="1">
      <c r="A399" s="40"/>
      <c r="B399" s="41"/>
      <c r="C399" s="262" t="s">
        <v>732</v>
      </c>
      <c r="D399" s="262" t="s">
        <v>220</v>
      </c>
      <c r="E399" s="263" t="s">
        <v>733</v>
      </c>
      <c r="F399" s="264" t="s">
        <v>734</v>
      </c>
      <c r="G399" s="265" t="s">
        <v>231</v>
      </c>
      <c r="H399" s="266">
        <v>6.2999999999999998</v>
      </c>
      <c r="I399" s="267"/>
      <c r="J399" s="268">
        <f>ROUND(I399*H399,2)</f>
        <v>0</v>
      </c>
      <c r="K399" s="269"/>
      <c r="L399" s="43"/>
      <c r="M399" s="270" t="s">
        <v>1</v>
      </c>
      <c r="N399" s="271" t="s">
        <v>44</v>
      </c>
      <c r="O399" s="99"/>
      <c r="P399" s="272">
        <f>O399*H399</f>
        <v>0</v>
      </c>
      <c r="Q399" s="272">
        <v>0.00022000000000000001</v>
      </c>
      <c r="R399" s="272">
        <f>Q399*H399</f>
        <v>0.0013860000000000001</v>
      </c>
      <c r="S399" s="272">
        <v>0</v>
      </c>
      <c r="T399" s="273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74" t="s">
        <v>257</v>
      </c>
      <c r="AT399" s="274" t="s">
        <v>220</v>
      </c>
      <c r="AU399" s="274" t="s">
        <v>91</v>
      </c>
      <c r="AY399" s="17" t="s">
        <v>217</v>
      </c>
      <c r="BE399" s="159">
        <f>IF(N399="základná",J399,0)</f>
        <v>0</v>
      </c>
      <c r="BF399" s="159">
        <f>IF(N399="znížená",J399,0)</f>
        <v>0</v>
      </c>
      <c r="BG399" s="159">
        <f>IF(N399="zákl. prenesená",J399,0)</f>
        <v>0</v>
      </c>
      <c r="BH399" s="159">
        <f>IF(N399="zníž. prenesená",J399,0)</f>
        <v>0</v>
      </c>
      <c r="BI399" s="159">
        <f>IF(N399="nulová",J399,0)</f>
        <v>0</v>
      </c>
      <c r="BJ399" s="17" t="s">
        <v>91</v>
      </c>
      <c r="BK399" s="159">
        <f>ROUND(I399*H399,2)</f>
        <v>0</v>
      </c>
      <c r="BL399" s="17" t="s">
        <v>257</v>
      </c>
      <c r="BM399" s="274" t="s">
        <v>735</v>
      </c>
    </row>
    <row r="400" s="13" customFormat="1">
      <c r="A400" s="13"/>
      <c r="B400" s="275"/>
      <c r="C400" s="276"/>
      <c r="D400" s="277" t="s">
        <v>225</v>
      </c>
      <c r="E400" s="278" t="s">
        <v>1</v>
      </c>
      <c r="F400" s="279" t="s">
        <v>736</v>
      </c>
      <c r="G400" s="276"/>
      <c r="H400" s="280">
        <v>6.2999999999999998</v>
      </c>
      <c r="I400" s="281"/>
      <c r="J400" s="276"/>
      <c r="K400" s="276"/>
      <c r="L400" s="282"/>
      <c r="M400" s="283"/>
      <c r="N400" s="284"/>
      <c r="O400" s="284"/>
      <c r="P400" s="284"/>
      <c r="Q400" s="284"/>
      <c r="R400" s="284"/>
      <c r="S400" s="284"/>
      <c r="T400" s="28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86" t="s">
        <v>225</v>
      </c>
      <c r="AU400" s="286" t="s">
        <v>91</v>
      </c>
      <c r="AV400" s="13" t="s">
        <v>91</v>
      </c>
      <c r="AW400" s="13" t="s">
        <v>33</v>
      </c>
      <c r="AX400" s="13" t="s">
        <v>78</v>
      </c>
      <c r="AY400" s="286" t="s">
        <v>217</v>
      </c>
    </row>
    <row r="401" s="14" customFormat="1">
      <c r="A401" s="14"/>
      <c r="B401" s="287"/>
      <c r="C401" s="288"/>
      <c r="D401" s="277" t="s">
        <v>225</v>
      </c>
      <c r="E401" s="289" t="s">
        <v>141</v>
      </c>
      <c r="F401" s="290" t="s">
        <v>228</v>
      </c>
      <c r="G401" s="288"/>
      <c r="H401" s="291">
        <v>6.2999999999999998</v>
      </c>
      <c r="I401" s="292"/>
      <c r="J401" s="288"/>
      <c r="K401" s="288"/>
      <c r="L401" s="293"/>
      <c r="M401" s="294"/>
      <c r="N401" s="295"/>
      <c r="O401" s="295"/>
      <c r="P401" s="295"/>
      <c r="Q401" s="295"/>
      <c r="R401" s="295"/>
      <c r="S401" s="295"/>
      <c r="T401" s="29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97" t="s">
        <v>225</v>
      </c>
      <c r="AU401" s="297" t="s">
        <v>91</v>
      </c>
      <c r="AV401" s="14" t="s">
        <v>140</v>
      </c>
      <c r="AW401" s="14" t="s">
        <v>33</v>
      </c>
      <c r="AX401" s="14" t="s">
        <v>85</v>
      </c>
      <c r="AY401" s="297" t="s">
        <v>217</v>
      </c>
    </row>
    <row r="402" s="2" customFormat="1" ht="37.8" customHeight="1">
      <c r="A402" s="40"/>
      <c r="B402" s="41"/>
      <c r="C402" s="309" t="s">
        <v>737</v>
      </c>
      <c r="D402" s="309" t="s">
        <v>386</v>
      </c>
      <c r="E402" s="310" t="s">
        <v>738</v>
      </c>
      <c r="F402" s="311" t="s">
        <v>739</v>
      </c>
      <c r="G402" s="312" t="s">
        <v>231</v>
      </c>
      <c r="H402" s="313">
        <v>6.6150000000000002</v>
      </c>
      <c r="I402" s="314"/>
      <c r="J402" s="315">
        <f>ROUND(I402*H402,2)</f>
        <v>0</v>
      </c>
      <c r="K402" s="316"/>
      <c r="L402" s="317"/>
      <c r="M402" s="318" t="s">
        <v>1</v>
      </c>
      <c r="N402" s="319" t="s">
        <v>44</v>
      </c>
      <c r="O402" s="99"/>
      <c r="P402" s="272">
        <f>O402*H402</f>
        <v>0</v>
      </c>
      <c r="Q402" s="272">
        <v>0.00010000000000000001</v>
      </c>
      <c r="R402" s="272">
        <f>Q402*H402</f>
        <v>0.00066150000000000009</v>
      </c>
      <c r="S402" s="272">
        <v>0</v>
      </c>
      <c r="T402" s="273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74" t="s">
        <v>381</v>
      </c>
      <c r="AT402" s="274" t="s">
        <v>386</v>
      </c>
      <c r="AU402" s="274" t="s">
        <v>91</v>
      </c>
      <c r="AY402" s="17" t="s">
        <v>217</v>
      </c>
      <c r="BE402" s="159">
        <f>IF(N402="základná",J402,0)</f>
        <v>0</v>
      </c>
      <c r="BF402" s="159">
        <f>IF(N402="znížená",J402,0)</f>
        <v>0</v>
      </c>
      <c r="BG402" s="159">
        <f>IF(N402="zákl. prenesená",J402,0)</f>
        <v>0</v>
      </c>
      <c r="BH402" s="159">
        <f>IF(N402="zníž. prenesená",J402,0)</f>
        <v>0</v>
      </c>
      <c r="BI402" s="159">
        <f>IF(N402="nulová",J402,0)</f>
        <v>0</v>
      </c>
      <c r="BJ402" s="17" t="s">
        <v>91</v>
      </c>
      <c r="BK402" s="159">
        <f>ROUND(I402*H402,2)</f>
        <v>0</v>
      </c>
      <c r="BL402" s="17" t="s">
        <v>257</v>
      </c>
      <c r="BM402" s="274" t="s">
        <v>740</v>
      </c>
    </row>
    <row r="403" s="2" customFormat="1" ht="37.8" customHeight="1">
      <c r="A403" s="40"/>
      <c r="B403" s="41"/>
      <c r="C403" s="309" t="s">
        <v>741</v>
      </c>
      <c r="D403" s="309" t="s">
        <v>386</v>
      </c>
      <c r="E403" s="310" t="s">
        <v>742</v>
      </c>
      <c r="F403" s="311" t="s">
        <v>743</v>
      </c>
      <c r="G403" s="312" t="s">
        <v>231</v>
      </c>
      <c r="H403" s="313">
        <v>6.6150000000000002</v>
      </c>
      <c r="I403" s="314"/>
      <c r="J403" s="315">
        <f>ROUND(I403*H403,2)</f>
        <v>0</v>
      </c>
      <c r="K403" s="316"/>
      <c r="L403" s="317"/>
      <c r="M403" s="318" t="s">
        <v>1</v>
      </c>
      <c r="N403" s="319" t="s">
        <v>44</v>
      </c>
      <c r="O403" s="99"/>
      <c r="P403" s="272">
        <f>O403*H403</f>
        <v>0</v>
      </c>
      <c r="Q403" s="272">
        <v>0.00010000000000000001</v>
      </c>
      <c r="R403" s="272">
        <f>Q403*H403</f>
        <v>0.00066150000000000009</v>
      </c>
      <c r="S403" s="272">
        <v>0</v>
      </c>
      <c r="T403" s="273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74" t="s">
        <v>381</v>
      </c>
      <c r="AT403" s="274" t="s">
        <v>386</v>
      </c>
      <c r="AU403" s="274" t="s">
        <v>91</v>
      </c>
      <c r="AY403" s="17" t="s">
        <v>217</v>
      </c>
      <c r="BE403" s="159">
        <f>IF(N403="základná",J403,0)</f>
        <v>0</v>
      </c>
      <c r="BF403" s="159">
        <f>IF(N403="znížená",J403,0)</f>
        <v>0</v>
      </c>
      <c r="BG403" s="159">
        <f>IF(N403="zákl. prenesená",J403,0)</f>
        <v>0</v>
      </c>
      <c r="BH403" s="159">
        <f>IF(N403="zníž. prenesená",J403,0)</f>
        <v>0</v>
      </c>
      <c r="BI403" s="159">
        <f>IF(N403="nulová",J403,0)</f>
        <v>0</v>
      </c>
      <c r="BJ403" s="17" t="s">
        <v>91</v>
      </c>
      <c r="BK403" s="159">
        <f>ROUND(I403*H403,2)</f>
        <v>0</v>
      </c>
      <c r="BL403" s="17" t="s">
        <v>257</v>
      </c>
      <c r="BM403" s="274" t="s">
        <v>744</v>
      </c>
    </row>
    <row r="404" s="2" customFormat="1" ht="24.15" customHeight="1">
      <c r="A404" s="40"/>
      <c r="B404" s="41"/>
      <c r="C404" s="309" t="s">
        <v>745</v>
      </c>
      <c r="D404" s="309" t="s">
        <v>386</v>
      </c>
      <c r="E404" s="310" t="s">
        <v>746</v>
      </c>
      <c r="F404" s="311" t="s">
        <v>747</v>
      </c>
      <c r="G404" s="312" t="s">
        <v>231</v>
      </c>
      <c r="H404" s="313">
        <v>6.2999999999999998</v>
      </c>
      <c r="I404" s="314"/>
      <c r="J404" s="315">
        <f>ROUND(I404*H404,2)</f>
        <v>0</v>
      </c>
      <c r="K404" s="316"/>
      <c r="L404" s="317"/>
      <c r="M404" s="318" t="s">
        <v>1</v>
      </c>
      <c r="N404" s="319" t="s">
        <v>44</v>
      </c>
      <c r="O404" s="99"/>
      <c r="P404" s="272">
        <f>O404*H404</f>
        <v>0</v>
      </c>
      <c r="Q404" s="272">
        <v>0.016899999999999998</v>
      </c>
      <c r="R404" s="272">
        <f>Q404*H404</f>
        <v>0.10646999999999998</v>
      </c>
      <c r="S404" s="272">
        <v>0</v>
      </c>
      <c r="T404" s="273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74" t="s">
        <v>381</v>
      </c>
      <c r="AT404" s="274" t="s">
        <v>386</v>
      </c>
      <c r="AU404" s="274" t="s">
        <v>91</v>
      </c>
      <c r="AY404" s="17" t="s">
        <v>217</v>
      </c>
      <c r="BE404" s="159">
        <f>IF(N404="základná",J404,0)</f>
        <v>0</v>
      </c>
      <c r="BF404" s="159">
        <f>IF(N404="znížená",J404,0)</f>
        <v>0</v>
      </c>
      <c r="BG404" s="159">
        <f>IF(N404="zákl. prenesená",J404,0)</f>
        <v>0</v>
      </c>
      <c r="BH404" s="159">
        <f>IF(N404="zníž. prenesená",J404,0)</f>
        <v>0</v>
      </c>
      <c r="BI404" s="159">
        <f>IF(N404="nulová",J404,0)</f>
        <v>0</v>
      </c>
      <c r="BJ404" s="17" t="s">
        <v>91</v>
      </c>
      <c r="BK404" s="159">
        <f>ROUND(I404*H404,2)</f>
        <v>0</v>
      </c>
      <c r="BL404" s="17" t="s">
        <v>257</v>
      </c>
      <c r="BM404" s="274" t="s">
        <v>748</v>
      </c>
    </row>
    <row r="405" s="2" customFormat="1" ht="33" customHeight="1">
      <c r="A405" s="40"/>
      <c r="B405" s="41"/>
      <c r="C405" s="262" t="s">
        <v>749</v>
      </c>
      <c r="D405" s="262" t="s">
        <v>220</v>
      </c>
      <c r="E405" s="263" t="s">
        <v>750</v>
      </c>
      <c r="F405" s="264" t="s">
        <v>751</v>
      </c>
      <c r="G405" s="265" t="s">
        <v>305</v>
      </c>
      <c r="H405" s="266">
        <v>3</v>
      </c>
      <c r="I405" s="267"/>
      <c r="J405" s="268">
        <f>ROUND(I405*H405,2)</f>
        <v>0</v>
      </c>
      <c r="K405" s="269"/>
      <c r="L405" s="43"/>
      <c r="M405" s="270" t="s">
        <v>1</v>
      </c>
      <c r="N405" s="271" t="s">
        <v>44</v>
      </c>
      <c r="O405" s="99"/>
      <c r="P405" s="272">
        <f>O405*H405</f>
        <v>0</v>
      </c>
      <c r="Q405" s="272">
        <v>0</v>
      </c>
      <c r="R405" s="272">
        <f>Q405*H405</f>
        <v>0</v>
      </c>
      <c r="S405" s="272">
        <v>0</v>
      </c>
      <c r="T405" s="273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74" t="s">
        <v>257</v>
      </c>
      <c r="AT405" s="274" t="s">
        <v>220</v>
      </c>
      <c r="AU405" s="274" t="s">
        <v>91</v>
      </c>
      <c r="AY405" s="17" t="s">
        <v>217</v>
      </c>
      <c r="BE405" s="159">
        <f>IF(N405="základná",J405,0)</f>
        <v>0</v>
      </c>
      <c r="BF405" s="159">
        <f>IF(N405="znížená",J405,0)</f>
        <v>0</v>
      </c>
      <c r="BG405" s="159">
        <f>IF(N405="zákl. prenesená",J405,0)</f>
        <v>0</v>
      </c>
      <c r="BH405" s="159">
        <f>IF(N405="zníž. prenesená",J405,0)</f>
        <v>0</v>
      </c>
      <c r="BI405" s="159">
        <f>IF(N405="nulová",J405,0)</f>
        <v>0</v>
      </c>
      <c r="BJ405" s="17" t="s">
        <v>91</v>
      </c>
      <c r="BK405" s="159">
        <f>ROUND(I405*H405,2)</f>
        <v>0</v>
      </c>
      <c r="BL405" s="17" t="s">
        <v>257</v>
      </c>
      <c r="BM405" s="274" t="s">
        <v>752</v>
      </c>
    </row>
    <row r="406" s="13" customFormat="1">
      <c r="A406" s="13"/>
      <c r="B406" s="275"/>
      <c r="C406" s="276"/>
      <c r="D406" s="277" t="s">
        <v>225</v>
      </c>
      <c r="E406" s="278" t="s">
        <v>1</v>
      </c>
      <c r="F406" s="279" t="s">
        <v>307</v>
      </c>
      <c r="G406" s="276"/>
      <c r="H406" s="280">
        <v>2</v>
      </c>
      <c r="I406" s="281"/>
      <c r="J406" s="276"/>
      <c r="K406" s="276"/>
      <c r="L406" s="282"/>
      <c r="M406" s="283"/>
      <c r="N406" s="284"/>
      <c r="O406" s="284"/>
      <c r="P406" s="284"/>
      <c r="Q406" s="284"/>
      <c r="R406" s="284"/>
      <c r="S406" s="284"/>
      <c r="T406" s="28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86" t="s">
        <v>225</v>
      </c>
      <c r="AU406" s="286" t="s">
        <v>91</v>
      </c>
      <c r="AV406" s="13" t="s">
        <v>91</v>
      </c>
      <c r="AW406" s="13" t="s">
        <v>33</v>
      </c>
      <c r="AX406" s="13" t="s">
        <v>78</v>
      </c>
      <c r="AY406" s="286" t="s">
        <v>217</v>
      </c>
    </row>
    <row r="407" s="13" customFormat="1">
      <c r="A407" s="13"/>
      <c r="B407" s="275"/>
      <c r="C407" s="276"/>
      <c r="D407" s="277" t="s">
        <v>225</v>
      </c>
      <c r="E407" s="278" t="s">
        <v>1</v>
      </c>
      <c r="F407" s="279" t="s">
        <v>1015</v>
      </c>
      <c r="G407" s="276"/>
      <c r="H407" s="280">
        <v>1</v>
      </c>
      <c r="I407" s="281"/>
      <c r="J407" s="276"/>
      <c r="K407" s="276"/>
      <c r="L407" s="282"/>
      <c r="M407" s="283"/>
      <c r="N407" s="284"/>
      <c r="O407" s="284"/>
      <c r="P407" s="284"/>
      <c r="Q407" s="284"/>
      <c r="R407" s="284"/>
      <c r="S407" s="284"/>
      <c r="T407" s="28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86" t="s">
        <v>225</v>
      </c>
      <c r="AU407" s="286" t="s">
        <v>91</v>
      </c>
      <c r="AV407" s="13" t="s">
        <v>91</v>
      </c>
      <c r="AW407" s="13" t="s">
        <v>33</v>
      </c>
      <c r="AX407" s="13" t="s">
        <v>78</v>
      </c>
      <c r="AY407" s="286" t="s">
        <v>217</v>
      </c>
    </row>
    <row r="408" s="14" customFormat="1">
      <c r="A408" s="14"/>
      <c r="B408" s="287"/>
      <c r="C408" s="288"/>
      <c r="D408" s="277" t="s">
        <v>225</v>
      </c>
      <c r="E408" s="289" t="s">
        <v>145</v>
      </c>
      <c r="F408" s="290" t="s">
        <v>228</v>
      </c>
      <c r="G408" s="288"/>
      <c r="H408" s="291">
        <v>3</v>
      </c>
      <c r="I408" s="292"/>
      <c r="J408" s="288"/>
      <c r="K408" s="288"/>
      <c r="L408" s="293"/>
      <c r="M408" s="294"/>
      <c r="N408" s="295"/>
      <c r="O408" s="295"/>
      <c r="P408" s="295"/>
      <c r="Q408" s="295"/>
      <c r="R408" s="295"/>
      <c r="S408" s="295"/>
      <c r="T408" s="29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97" t="s">
        <v>225</v>
      </c>
      <c r="AU408" s="297" t="s">
        <v>91</v>
      </c>
      <c r="AV408" s="14" t="s">
        <v>140</v>
      </c>
      <c r="AW408" s="14" t="s">
        <v>33</v>
      </c>
      <c r="AX408" s="14" t="s">
        <v>85</v>
      </c>
      <c r="AY408" s="297" t="s">
        <v>217</v>
      </c>
    </row>
    <row r="409" s="2" customFormat="1" ht="24.15" customHeight="1">
      <c r="A409" s="40"/>
      <c r="B409" s="41"/>
      <c r="C409" s="309" t="s">
        <v>753</v>
      </c>
      <c r="D409" s="309" t="s">
        <v>386</v>
      </c>
      <c r="E409" s="310" t="s">
        <v>754</v>
      </c>
      <c r="F409" s="311" t="s">
        <v>755</v>
      </c>
      <c r="G409" s="312" t="s">
        <v>305</v>
      </c>
      <c r="H409" s="313">
        <v>3</v>
      </c>
      <c r="I409" s="314"/>
      <c r="J409" s="315">
        <f>ROUND(I409*H409,2)</f>
        <v>0</v>
      </c>
      <c r="K409" s="316"/>
      <c r="L409" s="317"/>
      <c r="M409" s="318" t="s">
        <v>1</v>
      </c>
      <c r="N409" s="319" t="s">
        <v>44</v>
      </c>
      <c r="O409" s="99"/>
      <c r="P409" s="272">
        <f>O409*H409</f>
        <v>0</v>
      </c>
      <c r="Q409" s="272">
        <v>0.001</v>
      </c>
      <c r="R409" s="272">
        <f>Q409*H409</f>
        <v>0.0030000000000000001</v>
      </c>
      <c r="S409" s="272">
        <v>0</v>
      </c>
      <c r="T409" s="273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74" t="s">
        <v>381</v>
      </c>
      <c r="AT409" s="274" t="s">
        <v>386</v>
      </c>
      <c r="AU409" s="274" t="s">
        <v>91</v>
      </c>
      <c r="AY409" s="17" t="s">
        <v>217</v>
      </c>
      <c r="BE409" s="159">
        <f>IF(N409="základná",J409,0)</f>
        <v>0</v>
      </c>
      <c r="BF409" s="159">
        <f>IF(N409="znížená",J409,0)</f>
        <v>0</v>
      </c>
      <c r="BG409" s="159">
        <f>IF(N409="zákl. prenesená",J409,0)</f>
        <v>0</v>
      </c>
      <c r="BH409" s="159">
        <f>IF(N409="zníž. prenesená",J409,0)</f>
        <v>0</v>
      </c>
      <c r="BI409" s="159">
        <f>IF(N409="nulová",J409,0)</f>
        <v>0</v>
      </c>
      <c r="BJ409" s="17" t="s">
        <v>91</v>
      </c>
      <c r="BK409" s="159">
        <f>ROUND(I409*H409,2)</f>
        <v>0</v>
      </c>
      <c r="BL409" s="17" t="s">
        <v>257</v>
      </c>
      <c r="BM409" s="274" t="s">
        <v>756</v>
      </c>
    </row>
    <row r="410" s="2" customFormat="1" ht="24.15" customHeight="1">
      <c r="A410" s="40"/>
      <c r="B410" s="41"/>
      <c r="C410" s="309" t="s">
        <v>757</v>
      </c>
      <c r="D410" s="309" t="s">
        <v>386</v>
      </c>
      <c r="E410" s="310" t="s">
        <v>758</v>
      </c>
      <c r="F410" s="311" t="s">
        <v>759</v>
      </c>
      <c r="G410" s="312" t="s">
        <v>305</v>
      </c>
      <c r="H410" s="313">
        <v>3</v>
      </c>
      <c r="I410" s="314"/>
      <c r="J410" s="315">
        <f>ROUND(I410*H410,2)</f>
        <v>0</v>
      </c>
      <c r="K410" s="316"/>
      <c r="L410" s="317"/>
      <c r="M410" s="318" t="s">
        <v>1</v>
      </c>
      <c r="N410" s="319" t="s">
        <v>44</v>
      </c>
      <c r="O410" s="99"/>
      <c r="P410" s="272">
        <f>O410*H410</f>
        <v>0</v>
      </c>
      <c r="Q410" s="272">
        <v>0.025000000000000001</v>
      </c>
      <c r="R410" s="272">
        <f>Q410*H410</f>
        <v>0.075000000000000011</v>
      </c>
      <c r="S410" s="272">
        <v>0</v>
      </c>
      <c r="T410" s="273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74" t="s">
        <v>381</v>
      </c>
      <c r="AT410" s="274" t="s">
        <v>386</v>
      </c>
      <c r="AU410" s="274" t="s">
        <v>91</v>
      </c>
      <c r="AY410" s="17" t="s">
        <v>217</v>
      </c>
      <c r="BE410" s="159">
        <f>IF(N410="základná",J410,0)</f>
        <v>0</v>
      </c>
      <c r="BF410" s="159">
        <f>IF(N410="znížená",J410,0)</f>
        <v>0</v>
      </c>
      <c r="BG410" s="159">
        <f>IF(N410="zákl. prenesená",J410,0)</f>
        <v>0</v>
      </c>
      <c r="BH410" s="159">
        <f>IF(N410="zníž. prenesená",J410,0)</f>
        <v>0</v>
      </c>
      <c r="BI410" s="159">
        <f>IF(N410="nulová",J410,0)</f>
        <v>0</v>
      </c>
      <c r="BJ410" s="17" t="s">
        <v>91</v>
      </c>
      <c r="BK410" s="159">
        <f>ROUND(I410*H410,2)</f>
        <v>0</v>
      </c>
      <c r="BL410" s="17" t="s">
        <v>257</v>
      </c>
      <c r="BM410" s="274" t="s">
        <v>760</v>
      </c>
    </row>
    <row r="411" s="2" customFormat="1" ht="24.15" customHeight="1">
      <c r="A411" s="40"/>
      <c r="B411" s="41"/>
      <c r="C411" s="262" t="s">
        <v>761</v>
      </c>
      <c r="D411" s="262" t="s">
        <v>220</v>
      </c>
      <c r="E411" s="263" t="s">
        <v>762</v>
      </c>
      <c r="F411" s="264" t="s">
        <v>763</v>
      </c>
      <c r="G411" s="265" t="s">
        <v>305</v>
      </c>
      <c r="H411" s="266">
        <v>3</v>
      </c>
      <c r="I411" s="267"/>
      <c r="J411" s="268">
        <f>ROUND(I411*H411,2)</f>
        <v>0</v>
      </c>
      <c r="K411" s="269"/>
      <c r="L411" s="43"/>
      <c r="M411" s="270" t="s">
        <v>1</v>
      </c>
      <c r="N411" s="271" t="s">
        <v>44</v>
      </c>
      <c r="O411" s="99"/>
      <c r="P411" s="272">
        <f>O411*H411</f>
        <v>0</v>
      </c>
      <c r="Q411" s="272">
        <v>0</v>
      </c>
      <c r="R411" s="272">
        <f>Q411*H411</f>
        <v>0</v>
      </c>
      <c r="S411" s="272">
        <v>0.001</v>
      </c>
      <c r="T411" s="273">
        <f>S411*H411</f>
        <v>0.0030000000000000001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74" t="s">
        <v>140</v>
      </c>
      <c r="AT411" s="274" t="s">
        <v>220</v>
      </c>
      <c r="AU411" s="274" t="s">
        <v>91</v>
      </c>
      <c r="AY411" s="17" t="s">
        <v>217</v>
      </c>
      <c r="BE411" s="159">
        <f>IF(N411="základná",J411,0)</f>
        <v>0</v>
      </c>
      <c r="BF411" s="159">
        <f>IF(N411="znížená",J411,0)</f>
        <v>0</v>
      </c>
      <c r="BG411" s="159">
        <f>IF(N411="zákl. prenesená",J411,0)</f>
        <v>0</v>
      </c>
      <c r="BH411" s="159">
        <f>IF(N411="zníž. prenesená",J411,0)</f>
        <v>0</v>
      </c>
      <c r="BI411" s="159">
        <f>IF(N411="nulová",J411,0)</f>
        <v>0</v>
      </c>
      <c r="BJ411" s="17" t="s">
        <v>91</v>
      </c>
      <c r="BK411" s="159">
        <f>ROUND(I411*H411,2)</f>
        <v>0</v>
      </c>
      <c r="BL411" s="17" t="s">
        <v>140</v>
      </c>
      <c r="BM411" s="274" t="s">
        <v>764</v>
      </c>
    </row>
    <row r="412" s="13" customFormat="1">
      <c r="A412" s="13"/>
      <c r="B412" s="275"/>
      <c r="C412" s="276"/>
      <c r="D412" s="277" t="s">
        <v>225</v>
      </c>
      <c r="E412" s="278" t="s">
        <v>1</v>
      </c>
      <c r="F412" s="279" t="s">
        <v>145</v>
      </c>
      <c r="G412" s="276"/>
      <c r="H412" s="280">
        <v>3</v>
      </c>
      <c r="I412" s="281"/>
      <c r="J412" s="276"/>
      <c r="K412" s="276"/>
      <c r="L412" s="282"/>
      <c r="M412" s="283"/>
      <c r="N412" s="284"/>
      <c r="O412" s="284"/>
      <c r="P412" s="284"/>
      <c r="Q412" s="284"/>
      <c r="R412" s="284"/>
      <c r="S412" s="284"/>
      <c r="T412" s="28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86" t="s">
        <v>225</v>
      </c>
      <c r="AU412" s="286" t="s">
        <v>91</v>
      </c>
      <c r="AV412" s="13" t="s">
        <v>91</v>
      </c>
      <c r="AW412" s="13" t="s">
        <v>33</v>
      </c>
      <c r="AX412" s="13" t="s">
        <v>85</v>
      </c>
      <c r="AY412" s="286" t="s">
        <v>217</v>
      </c>
    </row>
    <row r="413" s="2" customFormat="1" ht="24.15" customHeight="1">
      <c r="A413" s="40"/>
      <c r="B413" s="41"/>
      <c r="C413" s="262" t="s">
        <v>765</v>
      </c>
      <c r="D413" s="262" t="s">
        <v>220</v>
      </c>
      <c r="E413" s="263" t="s">
        <v>766</v>
      </c>
      <c r="F413" s="264" t="s">
        <v>767</v>
      </c>
      <c r="G413" s="265" t="s">
        <v>305</v>
      </c>
      <c r="H413" s="266">
        <v>2</v>
      </c>
      <c r="I413" s="267"/>
      <c r="J413" s="268">
        <f>ROUND(I413*H413,2)</f>
        <v>0</v>
      </c>
      <c r="K413" s="269"/>
      <c r="L413" s="43"/>
      <c r="M413" s="270" t="s">
        <v>1</v>
      </c>
      <c r="N413" s="271" t="s">
        <v>44</v>
      </c>
      <c r="O413" s="99"/>
      <c r="P413" s="272">
        <f>O413*H413</f>
        <v>0</v>
      </c>
      <c r="Q413" s="272">
        <v>0.00025000000000000001</v>
      </c>
      <c r="R413" s="272">
        <f>Q413*H413</f>
        <v>0.00050000000000000001</v>
      </c>
      <c r="S413" s="272">
        <v>0</v>
      </c>
      <c r="T413" s="273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74" t="s">
        <v>257</v>
      </c>
      <c r="AT413" s="274" t="s">
        <v>220</v>
      </c>
      <c r="AU413" s="274" t="s">
        <v>91</v>
      </c>
      <c r="AY413" s="17" t="s">
        <v>217</v>
      </c>
      <c r="BE413" s="159">
        <f>IF(N413="základná",J413,0)</f>
        <v>0</v>
      </c>
      <c r="BF413" s="159">
        <f>IF(N413="znížená",J413,0)</f>
        <v>0</v>
      </c>
      <c r="BG413" s="159">
        <f>IF(N413="zákl. prenesená",J413,0)</f>
        <v>0</v>
      </c>
      <c r="BH413" s="159">
        <f>IF(N413="zníž. prenesená",J413,0)</f>
        <v>0</v>
      </c>
      <c r="BI413" s="159">
        <f>IF(N413="nulová",J413,0)</f>
        <v>0</v>
      </c>
      <c r="BJ413" s="17" t="s">
        <v>91</v>
      </c>
      <c r="BK413" s="159">
        <f>ROUND(I413*H413,2)</f>
        <v>0</v>
      </c>
      <c r="BL413" s="17" t="s">
        <v>257</v>
      </c>
      <c r="BM413" s="274" t="s">
        <v>768</v>
      </c>
    </row>
    <row r="414" s="2" customFormat="1" ht="24.15" customHeight="1">
      <c r="A414" s="40"/>
      <c r="B414" s="41"/>
      <c r="C414" s="309" t="s">
        <v>769</v>
      </c>
      <c r="D414" s="309" t="s">
        <v>386</v>
      </c>
      <c r="E414" s="310" t="s">
        <v>770</v>
      </c>
      <c r="F414" s="311" t="s">
        <v>771</v>
      </c>
      <c r="G414" s="312" t="s">
        <v>231</v>
      </c>
      <c r="H414" s="313">
        <v>2</v>
      </c>
      <c r="I414" s="314"/>
      <c r="J414" s="315">
        <f>ROUND(I414*H414,2)</f>
        <v>0</v>
      </c>
      <c r="K414" s="316"/>
      <c r="L414" s="317"/>
      <c r="M414" s="318" t="s">
        <v>1</v>
      </c>
      <c r="N414" s="319" t="s">
        <v>44</v>
      </c>
      <c r="O414" s="99"/>
      <c r="P414" s="272">
        <f>O414*H414</f>
        <v>0</v>
      </c>
      <c r="Q414" s="272">
        <v>0.00114</v>
      </c>
      <c r="R414" s="272">
        <f>Q414*H414</f>
        <v>0.0022799999999999999</v>
      </c>
      <c r="S414" s="272">
        <v>0</v>
      </c>
      <c r="T414" s="273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74" t="s">
        <v>381</v>
      </c>
      <c r="AT414" s="274" t="s">
        <v>386</v>
      </c>
      <c r="AU414" s="274" t="s">
        <v>91</v>
      </c>
      <c r="AY414" s="17" t="s">
        <v>217</v>
      </c>
      <c r="BE414" s="159">
        <f>IF(N414="základná",J414,0)</f>
        <v>0</v>
      </c>
      <c r="BF414" s="159">
        <f>IF(N414="znížená",J414,0)</f>
        <v>0</v>
      </c>
      <c r="BG414" s="159">
        <f>IF(N414="zákl. prenesená",J414,0)</f>
        <v>0</v>
      </c>
      <c r="BH414" s="159">
        <f>IF(N414="zníž. prenesená",J414,0)</f>
        <v>0</v>
      </c>
      <c r="BI414" s="159">
        <f>IF(N414="nulová",J414,0)</f>
        <v>0</v>
      </c>
      <c r="BJ414" s="17" t="s">
        <v>91</v>
      </c>
      <c r="BK414" s="159">
        <f>ROUND(I414*H414,2)</f>
        <v>0</v>
      </c>
      <c r="BL414" s="17" t="s">
        <v>257</v>
      </c>
      <c r="BM414" s="274" t="s">
        <v>772</v>
      </c>
    </row>
    <row r="415" s="2" customFormat="1" ht="16.5" customHeight="1">
      <c r="A415" s="40"/>
      <c r="B415" s="41"/>
      <c r="C415" s="262" t="s">
        <v>773</v>
      </c>
      <c r="D415" s="262" t="s">
        <v>220</v>
      </c>
      <c r="E415" s="263" t="s">
        <v>774</v>
      </c>
      <c r="F415" s="264" t="s">
        <v>775</v>
      </c>
      <c r="G415" s="265" t="s">
        <v>305</v>
      </c>
      <c r="H415" s="266">
        <v>3</v>
      </c>
      <c r="I415" s="267"/>
      <c r="J415" s="268">
        <f>ROUND(I415*H415,2)</f>
        <v>0</v>
      </c>
      <c r="K415" s="269"/>
      <c r="L415" s="43"/>
      <c r="M415" s="270" t="s">
        <v>1</v>
      </c>
      <c r="N415" s="271" t="s">
        <v>44</v>
      </c>
      <c r="O415" s="99"/>
      <c r="P415" s="272">
        <f>O415*H415</f>
        <v>0</v>
      </c>
      <c r="Q415" s="272">
        <v>3.0000000000000001E-05</v>
      </c>
      <c r="R415" s="272">
        <f>Q415*H415</f>
        <v>9.0000000000000006E-05</v>
      </c>
      <c r="S415" s="272">
        <v>0</v>
      </c>
      <c r="T415" s="273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74" t="s">
        <v>257</v>
      </c>
      <c r="AT415" s="274" t="s">
        <v>220</v>
      </c>
      <c r="AU415" s="274" t="s">
        <v>91</v>
      </c>
      <c r="AY415" s="17" t="s">
        <v>217</v>
      </c>
      <c r="BE415" s="159">
        <f>IF(N415="základná",J415,0)</f>
        <v>0</v>
      </c>
      <c r="BF415" s="159">
        <f>IF(N415="znížená",J415,0)</f>
        <v>0</v>
      </c>
      <c r="BG415" s="159">
        <f>IF(N415="zákl. prenesená",J415,0)</f>
        <v>0</v>
      </c>
      <c r="BH415" s="159">
        <f>IF(N415="zníž. prenesená",J415,0)</f>
        <v>0</v>
      </c>
      <c r="BI415" s="159">
        <f>IF(N415="nulová",J415,0)</f>
        <v>0</v>
      </c>
      <c r="BJ415" s="17" t="s">
        <v>91</v>
      </c>
      <c r="BK415" s="159">
        <f>ROUND(I415*H415,2)</f>
        <v>0</v>
      </c>
      <c r="BL415" s="17" t="s">
        <v>257</v>
      </c>
      <c r="BM415" s="274" t="s">
        <v>776</v>
      </c>
    </row>
    <row r="416" s="13" customFormat="1">
      <c r="A416" s="13"/>
      <c r="B416" s="275"/>
      <c r="C416" s="276"/>
      <c r="D416" s="277" t="s">
        <v>225</v>
      </c>
      <c r="E416" s="278" t="s">
        <v>1</v>
      </c>
      <c r="F416" s="279" t="s">
        <v>145</v>
      </c>
      <c r="G416" s="276"/>
      <c r="H416" s="280">
        <v>3</v>
      </c>
      <c r="I416" s="281"/>
      <c r="J416" s="276"/>
      <c r="K416" s="276"/>
      <c r="L416" s="282"/>
      <c r="M416" s="283"/>
      <c r="N416" s="284"/>
      <c r="O416" s="284"/>
      <c r="P416" s="284"/>
      <c r="Q416" s="284"/>
      <c r="R416" s="284"/>
      <c r="S416" s="284"/>
      <c r="T416" s="28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86" t="s">
        <v>225</v>
      </c>
      <c r="AU416" s="286" t="s">
        <v>91</v>
      </c>
      <c r="AV416" s="13" t="s">
        <v>91</v>
      </c>
      <c r="AW416" s="13" t="s">
        <v>33</v>
      </c>
      <c r="AX416" s="13" t="s">
        <v>85</v>
      </c>
      <c r="AY416" s="286" t="s">
        <v>217</v>
      </c>
    </row>
    <row r="417" s="2" customFormat="1" ht="16.5" customHeight="1">
      <c r="A417" s="40"/>
      <c r="B417" s="41"/>
      <c r="C417" s="309" t="s">
        <v>777</v>
      </c>
      <c r="D417" s="309" t="s">
        <v>386</v>
      </c>
      <c r="E417" s="310" t="s">
        <v>778</v>
      </c>
      <c r="F417" s="311" t="s">
        <v>779</v>
      </c>
      <c r="G417" s="312" t="s">
        <v>305</v>
      </c>
      <c r="H417" s="313">
        <v>3</v>
      </c>
      <c r="I417" s="314"/>
      <c r="J417" s="315">
        <f>ROUND(I417*H417,2)</f>
        <v>0</v>
      </c>
      <c r="K417" s="316"/>
      <c r="L417" s="317"/>
      <c r="M417" s="318" t="s">
        <v>1</v>
      </c>
      <c r="N417" s="319" t="s">
        <v>44</v>
      </c>
      <c r="O417" s="99"/>
      <c r="P417" s="272">
        <f>O417*H417</f>
        <v>0</v>
      </c>
      <c r="Q417" s="272">
        <v>0.00062</v>
      </c>
      <c r="R417" s="272">
        <f>Q417*H417</f>
        <v>0.0018600000000000001</v>
      </c>
      <c r="S417" s="272">
        <v>0</v>
      </c>
      <c r="T417" s="273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74" t="s">
        <v>381</v>
      </c>
      <c r="AT417" s="274" t="s">
        <v>386</v>
      </c>
      <c r="AU417" s="274" t="s">
        <v>91</v>
      </c>
      <c r="AY417" s="17" t="s">
        <v>217</v>
      </c>
      <c r="BE417" s="159">
        <f>IF(N417="základná",J417,0)</f>
        <v>0</v>
      </c>
      <c r="BF417" s="159">
        <f>IF(N417="znížená",J417,0)</f>
        <v>0</v>
      </c>
      <c r="BG417" s="159">
        <f>IF(N417="zákl. prenesená",J417,0)</f>
        <v>0</v>
      </c>
      <c r="BH417" s="159">
        <f>IF(N417="zníž. prenesená",J417,0)</f>
        <v>0</v>
      </c>
      <c r="BI417" s="159">
        <f>IF(N417="nulová",J417,0)</f>
        <v>0</v>
      </c>
      <c r="BJ417" s="17" t="s">
        <v>91</v>
      </c>
      <c r="BK417" s="159">
        <f>ROUND(I417*H417,2)</f>
        <v>0</v>
      </c>
      <c r="BL417" s="17" t="s">
        <v>257</v>
      </c>
      <c r="BM417" s="274" t="s">
        <v>780</v>
      </c>
    </row>
    <row r="418" s="2" customFormat="1" ht="24.15" customHeight="1">
      <c r="A418" s="40"/>
      <c r="B418" s="41"/>
      <c r="C418" s="262" t="s">
        <v>781</v>
      </c>
      <c r="D418" s="262" t="s">
        <v>220</v>
      </c>
      <c r="E418" s="263" t="s">
        <v>782</v>
      </c>
      <c r="F418" s="264" t="s">
        <v>783</v>
      </c>
      <c r="G418" s="265" t="s">
        <v>406</v>
      </c>
      <c r="H418" s="266"/>
      <c r="I418" s="267"/>
      <c r="J418" s="268">
        <f>ROUND(I418*H418,2)</f>
        <v>0</v>
      </c>
      <c r="K418" s="269"/>
      <c r="L418" s="43"/>
      <c r="M418" s="270" t="s">
        <v>1</v>
      </c>
      <c r="N418" s="271" t="s">
        <v>44</v>
      </c>
      <c r="O418" s="99"/>
      <c r="P418" s="272">
        <f>O418*H418</f>
        <v>0</v>
      </c>
      <c r="Q418" s="272">
        <v>0</v>
      </c>
      <c r="R418" s="272">
        <f>Q418*H418</f>
        <v>0</v>
      </c>
      <c r="S418" s="272">
        <v>0</v>
      </c>
      <c r="T418" s="273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74" t="s">
        <v>257</v>
      </c>
      <c r="AT418" s="274" t="s">
        <v>220</v>
      </c>
      <c r="AU418" s="274" t="s">
        <v>91</v>
      </c>
      <c r="AY418" s="17" t="s">
        <v>217</v>
      </c>
      <c r="BE418" s="159">
        <f>IF(N418="základná",J418,0)</f>
        <v>0</v>
      </c>
      <c r="BF418" s="159">
        <f>IF(N418="znížená",J418,0)</f>
        <v>0</v>
      </c>
      <c r="BG418" s="159">
        <f>IF(N418="zákl. prenesená",J418,0)</f>
        <v>0</v>
      </c>
      <c r="BH418" s="159">
        <f>IF(N418="zníž. prenesená",J418,0)</f>
        <v>0</v>
      </c>
      <c r="BI418" s="159">
        <f>IF(N418="nulová",J418,0)</f>
        <v>0</v>
      </c>
      <c r="BJ418" s="17" t="s">
        <v>91</v>
      </c>
      <c r="BK418" s="159">
        <f>ROUND(I418*H418,2)</f>
        <v>0</v>
      </c>
      <c r="BL418" s="17" t="s">
        <v>257</v>
      </c>
      <c r="BM418" s="274" t="s">
        <v>784</v>
      </c>
    </row>
    <row r="419" s="12" customFormat="1" ht="22.8" customHeight="1">
      <c r="A419" s="12"/>
      <c r="B419" s="247"/>
      <c r="C419" s="248"/>
      <c r="D419" s="249" t="s">
        <v>77</v>
      </c>
      <c r="E419" s="260" t="s">
        <v>785</v>
      </c>
      <c r="F419" s="260" t="s">
        <v>786</v>
      </c>
      <c r="G419" s="248"/>
      <c r="H419" s="248"/>
      <c r="I419" s="251"/>
      <c r="J419" s="261">
        <f>BK419</f>
        <v>0</v>
      </c>
      <c r="K419" s="248"/>
      <c r="L419" s="252"/>
      <c r="M419" s="253"/>
      <c r="N419" s="254"/>
      <c r="O419" s="254"/>
      <c r="P419" s="255">
        <f>SUM(P420:P432)</f>
        <v>0</v>
      </c>
      <c r="Q419" s="254"/>
      <c r="R419" s="255">
        <f>SUM(R420:R432)</f>
        <v>0.0112</v>
      </c>
      <c r="S419" s="254"/>
      <c r="T419" s="256">
        <f>SUM(T420:T432)</f>
        <v>0.015199999999999998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57" t="s">
        <v>91</v>
      </c>
      <c r="AT419" s="258" t="s">
        <v>77</v>
      </c>
      <c r="AU419" s="258" t="s">
        <v>85</v>
      </c>
      <c r="AY419" s="257" t="s">
        <v>217</v>
      </c>
      <c r="BK419" s="259">
        <f>SUM(BK420:BK432)</f>
        <v>0</v>
      </c>
    </row>
    <row r="420" s="2" customFormat="1" ht="24.15" customHeight="1">
      <c r="A420" s="40"/>
      <c r="B420" s="41"/>
      <c r="C420" s="262" t="s">
        <v>787</v>
      </c>
      <c r="D420" s="262" t="s">
        <v>220</v>
      </c>
      <c r="E420" s="263" t="s">
        <v>788</v>
      </c>
      <c r="F420" s="264" t="s">
        <v>789</v>
      </c>
      <c r="G420" s="265" t="s">
        <v>305</v>
      </c>
      <c r="H420" s="266">
        <v>2</v>
      </c>
      <c r="I420" s="267"/>
      <c r="J420" s="268">
        <f>ROUND(I420*H420,2)</f>
        <v>0</v>
      </c>
      <c r="K420" s="269"/>
      <c r="L420" s="43"/>
      <c r="M420" s="270" t="s">
        <v>1</v>
      </c>
      <c r="N420" s="271" t="s">
        <v>44</v>
      </c>
      <c r="O420" s="99"/>
      <c r="P420" s="272">
        <f>O420*H420</f>
        <v>0</v>
      </c>
      <c r="Q420" s="272">
        <v>0</v>
      </c>
      <c r="R420" s="272">
        <f>Q420*H420</f>
        <v>0</v>
      </c>
      <c r="S420" s="272">
        <v>0</v>
      </c>
      <c r="T420" s="273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74" t="s">
        <v>257</v>
      </c>
      <c r="AT420" s="274" t="s">
        <v>220</v>
      </c>
      <c r="AU420" s="274" t="s">
        <v>91</v>
      </c>
      <c r="AY420" s="17" t="s">
        <v>217</v>
      </c>
      <c r="BE420" s="159">
        <f>IF(N420="základná",J420,0)</f>
        <v>0</v>
      </c>
      <c r="BF420" s="159">
        <f>IF(N420="znížená",J420,0)</f>
        <v>0</v>
      </c>
      <c r="BG420" s="159">
        <f>IF(N420="zákl. prenesená",J420,0)</f>
        <v>0</v>
      </c>
      <c r="BH420" s="159">
        <f>IF(N420="zníž. prenesená",J420,0)</f>
        <v>0</v>
      </c>
      <c r="BI420" s="159">
        <f>IF(N420="nulová",J420,0)</f>
        <v>0</v>
      </c>
      <c r="BJ420" s="17" t="s">
        <v>91</v>
      </c>
      <c r="BK420" s="159">
        <f>ROUND(I420*H420,2)</f>
        <v>0</v>
      </c>
      <c r="BL420" s="17" t="s">
        <v>257</v>
      </c>
      <c r="BM420" s="274" t="s">
        <v>790</v>
      </c>
    </row>
    <row r="421" s="13" customFormat="1">
      <c r="A421" s="13"/>
      <c r="B421" s="275"/>
      <c r="C421" s="276"/>
      <c r="D421" s="277" t="s">
        <v>225</v>
      </c>
      <c r="E421" s="278" t="s">
        <v>1</v>
      </c>
      <c r="F421" s="279" t="s">
        <v>159</v>
      </c>
      <c r="G421" s="276"/>
      <c r="H421" s="280">
        <v>2</v>
      </c>
      <c r="I421" s="281"/>
      <c r="J421" s="276"/>
      <c r="K421" s="276"/>
      <c r="L421" s="282"/>
      <c r="M421" s="283"/>
      <c r="N421" s="284"/>
      <c r="O421" s="284"/>
      <c r="P421" s="284"/>
      <c r="Q421" s="284"/>
      <c r="R421" s="284"/>
      <c r="S421" s="284"/>
      <c r="T421" s="28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86" t="s">
        <v>225</v>
      </c>
      <c r="AU421" s="286" t="s">
        <v>91</v>
      </c>
      <c r="AV421" s="13" t="s">
        <v>91</v>
      </c>
      <c r="AW421" s="13" t="s">
        <v>33</v>
      </c>
      <c r="AX421" s="13" t="s">
        <v>85</v>
      </c>
      <c r="AY421" s="286" t="s">
        <v>217</v>
      </c>
    </row>
    <row r="422" s="2" customFormat="1" ht="16.5" customHeight="1">
      <c r="A422" s="40"/>
      <c r="B422" s="41"/>
      <c r="C422" s="309" t="s">
        <v>791</v>
      </c>
      <c r="D422" s="309" t="s">
        <v>386</v>
      </c>
      <c r="E422" s="310" t="s">
        <v>792</v>
      </c>
      <c r="F422" s="311" t="s">
        <v>793</v>
      </c>
      <c r="G422" s="312" t="s">
        <v>305</v>
      </c>
      <c r="H422" s="313">
        <v>2</v>
      </c>
      <c r="I422" s="314"/>
      <c r="J422" s="315">
        <f>ROUND(I422*H422,2)</f>
        <v>0</v>
      </c>
      <c r="K422" s="316"/>
      <c r="L422" s="317"/>
      <c r="M422" s="318" t="s">
        <v>1</v>
      </c>
      <c r="N422" s="319" t="s">
        <v>44</v>
      </c>
      <c r="O422" s="99"/>
      <c r="P422" s="272">
        <f>O422*H422</f>
        <v>0</v>
      </c>
      <c r="Q422" s="272">
        <v>0.0028</v>
      </c>
      <c r="R422" s="272">
        <f>Q422*H422</f>
        <v>0.0055999999999999999</v>
      </c>
      <c r="S422" s="272">
        <v>0</v>
      </c>
      <c r="T422" s="273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74" t="s">
        <v>381</v>
      </c>
      <c r="AT422" s="274" t="s">
        <v>386</v>
      </c>
      <c r="AU422" s="274" t="s">
        <v>91</v>
      </c>
      <c r="AY422" s="17" t="s">
        <v>217</v>
      </c>
      <c r="BE422" s="159">
        <f>IF(N422="základná",J422,0)</f>
        <v>0</v>
      </c>
      <c r="BF422" s="159">
        <f>IF(N422="znížená",J422,0)</f>
        <v>0</v>
      </c>
      <c r="BG422" s="159">
        <f>IF(N422="zákl. prenesená",J422,0)</f>
        <v>0</v>
      </c>
      <c r="BH422" s="159">
        <f>IF(N422="zníž. prenesená",J422,0)</f>
        <v>0</v>
      </c>
      <c r="BI422" s="159">
        <f>IF(N422="nulová",J422,0)</f>
        <v>0</v>
      </c>
      <c r="BJ422" s="17" t="s">
        <v>91</v>
      </c>
      <c r="BK422" s="159">
        <f>ROUND(I422*H422,2)</f>
        <v>0</v>
      </c>
      <c r="BL422" s="17" t="s">
        <v>257</v>
      </c>
      <c r="BM422" s="274" t="s">
        <v>794</v>
      </c>
    </row>
    <row r="423" s="2" customFormat="1" ht="16.5" customHeight="1">
      <c r="A423" s="40"/>
      <c r="B423" s="41"/>
      <c r="C423" s="262" t="s">
        <v>795</v>
      </c>
      <c r="D423" s="262" t="s">
        <v>220</v>
      </c>
      <c r="E423" s="263" t="s">
        <v>796</v>
      </c>
      <c r="F423" s="264" t="s">
        <v>797</v>
      </c>
      <c r="G423" s="265" t="s">
        <v>305</v>
      </c>
      <c r="H423" s="266">
        <v>2</v>
      </c>
      <c r="I423" s="267"/>
      <c r="J423" s="268">
        <f>ROUND(I423*H423,2)</f>
        <v>0</v>
      </c>
      <c r="K423" s="269"/>
      <c r="L423" s="43"/>
      <c r="M423" s="270" t="s">
        <v>1</v>
      </c>
      <c r="N423" s="271" t="s">
        <v>44</v>
      </c>
      <c r="O423" s="99"/>
      <c r="P423" s="272">
        <f>O423*H423</f>
        <v>0</v>
      </c>
      <c r="Q423" s="272">
        <v>0</v>
      </c>
      <c r="R423" s="272">
        <f>Q423*H423</f>
        <v>0</v>
      </c>
      <c r="S423" s="272">
        <v>0</v>
      </c>
      <c r="T423" s="273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74" t="s">
        <v>257</v>
      </c>
      <c r="AT423" s="274" t="s">
        <v>220</v>
      </c>
      <c r="AU423" s="274" t="s">
        <v>91</v>
      </c>
      <c r="AY423" s="17" t="s">
        <v>217</v>
      </c>
      <c r="BE423" s="159">
        <f>IF(N423="základná",J423,0)</f>
        <v>0</v>
      </c>
      <c r="BF423" s="159">
        <f>IF(N423="znížená",J423,0)</f>
        <v>0</v>
      </c>
      <c r="BG423" s="159">
        <f>IF(N423="zákl. prenesená",J423,0)</f>
        <v>0</v>
      </c>
      <c r="BH423" s="159">
        <f>IF(N423="zníž. prenesená",J423,0)</f>
        <v>0</v>
      </c>
      <c r="BI423" s="159">
        <f>IF(N423="nulová",J423,0)</f>
        <v>0</v>
      </c>
      <c r="BJ423" s="17" t="s">
        <v>91</v>
      </c>
      <c r="BK423" s="159">
        <f>ROUND(I423*H423,2)</f>
        <v>0</v>
      </c>
      <c r="BL423" s="17" t="s">
        <v>257</v>
      </c>
      <c r="BM423" s="274" t="s">
        <v>798</v>
      </c>
    </row>
    <row r="424" s="13" customFormat="1">
      <c r="A424" s="13"/>
      <c r="B424" s="275"/>
      <c r="C424" s="276"/>
      <c r="D424" s="277" t="s">
        <v>225</v>
      </c>
      <c r="E424" s="278" t="s">
        <v>1</v>
      </c>
      <c r="F424" s="279" t="s">
        <v>144</v>
      </c>
      <c r="G424" s="276"/>
      <c r="H424" s="280">
        <v>2</v>
      </c>
      <c r="I424" s="281"/>
      <c r="J424" s="276"/>
      <c r="K424" s="276"/>
      <c r="L424" s="282"/>
      <c r="M424" s="283"/>
      <c r="N424" s="284"/>
      <c r="O424" s="284"/>
      <c r="P424" s="284"/>
      <c r="Q424" s="284"/>
      <c r="R424" s="284"/>
      <c r="S424" s="284"/>
      <c r="T424" s="28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86" t="s">
        <v>225</v>
      </c>
      <c r="AU424" s="286" t="s">
        <v>91</v>
      </c>
      <c r="AV424" s="13" t="s">
        <v>91</v>
      </c>
      <c r="AW424" s="13" t="s">
        <v>33</v>
      </c>
      <c r="AX424" s="13" t="s">
        <v>85</v>
      </c>
      <c r="AY424" s="286" t="s">
        <v>217</v>
      </c>
    </row>
    <row r="425" s="2" customFormat="1" ht="16.5" customHeight="1">
      <c r="A425" s="40"/>
      <c r="B425" s="41"/>
      <c r="C425" s="309" t="s">
        <v>799</v>
      </c>
      <c r="D425" s="309" t="s">
        <v>386</v>
      </c>
      <c r="E425" s="310" t="s">
        <v>800</v>
      </c>
      <c r="F425" s="311" t="s">
        <v>801</v>
      </c>
      <c r="G425" s="312" t="s">
        <v>305</v>
      </c>
      <c r="H425" s="313">
        <v>2</v>
      </c>
      <c r="I425" s="314"/>
      <c r="J425" s="315">
        <f>ROUND(I425*H425,2)</f>
        <v>0</v>
      </c>
      <c r="K425" s="316"/>
      <c r="L425" s="317"/>
      <c r="M425" s="318" t="s">
        <v>1</v>
      </c>
      <c r="N425" s="319" t="s">
        <v>44</v>
      </c>
      <c r="O425" s="99"/>
      <c r="P425" s="272">
        <f>O425*H425</f>
        <v>0</v>
      </c>
      <c r="Q425" s="272">
        <v>0.0028</v>
      </c>
      <c r="R425" s="272">
        <f>Q425*H425</f>
        <v>0.0055999999999999999</v>
      </c>
      <c r="S425" s="272">
        <v>0</v>
      </c>
      <c r="T425" s="273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74" t="s">
        <v>381</v>
      </c>
      <c r="AT425" s="274" t="s">
        <v>386</v>
      </c>
      <c r="AU425" s="274" t="s">
        <v>91</v>
      </c>
      <c r="AY425" s="17" t="s">
        <v>217</v>
      </c>
      <c r="BE425" s="159">
        <f>IF(N425="základná",J425,0)</f>
        <v>0</v>
      </c>
      <c r="BF425" s="159">
        <f>IF(N425="znížená",J425,0)</f>
        <v>0</v>
      </c>
      <c r="BG425" s="159">
        <f>IF(N425="zákl. prenesená",J425,0)</f>
        <v>0</v>
      </c>
      <c r="BH425" s="159">
        <f>IF(N425="zníž. prenesená",J425,0)</f>
        <v>0</v>
      </c>
      <c r="BI425" s="159">
        <f>IF(N425="nulová",J425,0)</f>
        <v>0</v>
      </c>
      <c r="BJ425" s="17" t="s">
        <v>91</v>
      </c>
      <c r="BK425" s="159">
        <f>ROUND(I425*H425,2)</f>
        <v>0</v>
      </c>
      <c r="BL425" s="17" t="s">
        <v>257</v>
      </c>
      <c r="BM425" s="274" t="s">
        <v>802</v>
      </c>
    </row>
    <row r="426" s="2" customFormat="1" ht="16.5" customHeight="1">
      <c r="A426" s="40"/>
      <c r="B426" s="41"/>
      <c r="C426" s="262" t="s">
        <v>803</v>
      </c>
      <c r="D426" s="262" t="s">
        <v>220</v>
      </c>
      <c r="E426" s="263" t="s">
        <v>804</v>
      </c>
      <c r="F426" s="264" t="s">
        <v>805</v>
      </c>
      <c r="G426" s="265" t="s">
        <v>305</v>
      </c>
      <c r="H426" s="266">
        <v>2</v>
      </c>
      <c r="I426" s="267"/>
      <c r="J426" s="268">
        <f>ROUND(I426*H426,2)</f>
        <v>0</v>
      </c>
      <c r="K426" s="269"/>
      <c r="L426" s="43"/>
      <c r="M426" s="270" t="s">
        <v>1</v>
      </c>
      <c r="N426" s="271" t="s">
        <v>44</v>
      </c>
      <c r="O426" s="99"/>
      <c r="P426" s="272">
        <f>O426*H426</f>
        <v>0</v>
      </c>
      <c r="Q426" s="272">
        <v>0</v>
      </c>
      <c r="R426" s="272">
        <f>Q426*H426</f>
        <v>0</v>
      </c>
      <c r="S426" s="272">
        <v>0.0028</v>
      </c>
      <c r="T426" s="273">
        <f>S426*H426</f>
        <v>0.0055999999999999999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74" t="s">
        <v>257</v>
      </c>
      <c r="AT426" s="274" t="s">
        <v>220</v>
      </c>
      <c r="AU426" s="274" t="s">
        <v>91</v>
      </c>
      <c r="AY426" s="17" t="s">
        <v>217</v>
      </c>
      <c r="BE426" s="159">
        <f>IF(N426="základná",J426,0)</f>
        <v>0</v>
      </c>
      <c r="BF426" s="159">
        <f>IF(N426="znížená",J426,0)</f>
        <v>0</v>
      </c>
      <c r="BG426" s="159">
        <f>IF(N426="zákl. prenesená",J426,0)</f>
        <v>0</v>
      </c>
      <c r="BH426" s="159">
        <f>IF(N426="zníž. prenesená",J426,0)</f>
        <v>0</v>
      </c>
      <c r="BI426" s="159">
        <f>IF(N426="nulová",J426,0)</f>
        <v>0</v>
      </c>
      <c r="BJ426" s="17" t="s">
        <v>91</v>
      </c>
      <c r="BK426" s="159">
        <f>ROUND(I426*H426,2)</f>
        <v>0</v>
      </c>
      <c r="BL426" s="17" t="s">
        <v>257</v>
      </c>
      <c r="BM426" s="274" t="s">
        <v>806</v>
      </c>
    </row>
    <row r="427" s="13" customFormat="1">
      <c r="A427" s="13"/>
      <c r="B427" s="275"/>
      <c r="C427" s="276"/>
      <c r="D427" s="277" t="s">
        <v>225</v>
      </c>
      <c r="E427" s="278" t="s">
        <v>1</v>
      </c>
      <c r="F427" s="279" t="s">
        <v>144</v>
      </c>
      <c r="G427" s="276"/>
      <c r="H427" s="280">
        <v>2</v>
      </c>
      <c r="I427" s="281"/>
      <c r="J427" s="276"/>
      <c r="K427" s="276"/>
      <c r="L427" s="282"/>
      <c r="M427" s="283"/>
      <c r="N427" s="284"/>
      <c r="O427" s="284"/>
      <c r="P427" s="284"/>
      <c r="Q427" s="284"/>
      <c r="R427" s="284"/>
      <c r="S427" s="284"/>
      <c r="T427" s="28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86" t="s">
        <v>225</v>
      </c>
      <c r="AU427" s="286" t="s">
        <v>91</v>
      </c>
      <c r="AV427" s="13" t="s">
        <v>91</v>
      </c>
      <c r="AW427" s="13" t="s">
        <v>33</v>
      </c>
      <c r="AX427" s="13" t="s">
        <v>78</v>
      </c>
      <c r="AY427" s="286" t="s">
        <v>217</v>
      </c>
    </row>
    <row r="428" s="14" customFormat="1">
      <c r="A428" s="14"/>
      <c r="B428" s="287"/>
      <c r="C428" s="288"/>
      <c r="D428" s="277" t="s">
        <v>225</v>
      </c>
      <c r="E428" s="289" t="s">
        <v>1</v>
      </c>
      <c r="F428" s="290" t="s">
        <v>228</v>
      </c>
      <c r="G428" s="288"/>
      <c r="H428" s="291">
        <v>2</v>
      </c>
      <c r="I428" s="292"/>
      <c r="J428" s="288"/>
      <c r="K428" s="288"/>
      <c r="L428" s="293"/>
      <c r="M428" s="294"/>
      <c r="N428" s="295"/>
      <c r="O428" s="295"/>
      <c r="P428" s="295"/>
      <c r="Q428" s="295"/>
      <c r="R428" s="295"/>
      <c r="S428" s="295"/>
      <c r="T428" s="29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97" t="s">
        <v>225</v>
      </c>
      <c r="AU428" s="297" t="s">
        <v>91</v>
      </c>
      <c r="AV428" s="14" t="s">
        <v>140</v>
      </c>
      <c r="AW428" s="14" t="s">
        <v>33</v>
      </c>
      <c r="AX428" s="14" t="s">
        <v>85</v>
      </c>
      <c r="AY428" s="297" t="s">
        <v>217</v>
      </c>
    </row>
    <row r="429" s="2" customFormat="1" ht="24.15" customHeight="1">
      <c r="A429" s="40"/>
      <c r="B429" s="41"/>
      <c r="C429" s="262" t="s">
        <v>807</v>
      </c>
      <c r="D429" s="262" t="s">
        <v>220</v>
      </c>
      <c r="E429" s="263" t="s">
        <v>808</v>
      </c>
      <c r="F429" s="264" t="s">
        <v>809</v>
      </c>
      <c r="G429" s="265" t="s">
        <v>305</v>
      </c>
      <c r="H429" s="266">
        <v>2</v>
      </c>
      <c r="I429" s="267"/>
      <c r="J429" s="268">
        <f>ROUND(I429*H429,2)</f>
        <v>0</v>
      </c>
      <c r="K429" s="269"/>
      <c r="L429" s="43"/>
      <c r="M429" s="270" t="s">
        <v>1</v>
      </c>
      <c r="N429" s="271" t="s">
        <v>44</v>
      </c>
      <c r="O429" s="99"/>
      <c r="P429" s="272">
        <f>O429*H429</f>
        <v>0</v>
      </c>
      <c r="Q429" s="272">
        <v>0</v>
      </c>
      <c r="R429" s="272">
        <f>Q429*H429</f>
        <v>0</v>
      </c>
      <c r="S429" s="272">
        <v>0.0047999999999999996</v>
      </c>
      <c r="T429" s="273">
        <f>S429*H429</f>
        <v>0.0095999999999999992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74" t="s">
        <v>257</v>
      </c>
      <c r="AT429" s="274" t="s">
        <v>220</v>
      </c>
      <c r="AU429" s="274" t="s">
        <v>91</v>
      </c>
      <c r="AY429" s="17" t="s">
        <v>217</v>
      </c>
      <c r="BE429" s="159">
        <f>IF(N429="základná",J429,0)</f>
        <v>0</v>
      </c>
      <c r="BF429" s="159">
        <f>IF(N429="znížená",J429,0)</f>
        <v>0</v>
      </c>
      <c r="BG429" s="159">
        <f>IF(N429="zákl. prenesená",J429,0)</f>
        <v>0</v>
      </c>
      <c r="BH429" s="159">
        <f>IF(N429="zníž. prenesená",J429,0)</f>
        <v>0</v>
      </c>
      <c r="BI429" s="159">
        <f>IF(N429="nulová",J429,0)</f>
        <v>0</v>
      </c>
      <c r="BJ429" s="17" t="s">
        <v>91</v>
      </c>
      <c r="BK429" s="159">
        <f>ROUND(I429*H429,2)</f>
        <v>0</v>
      </c>
      <c r="BL429" s="17" t="s">
        <v>257</v>
      </c>
      <c r="BM429" s="274" t="s">
        <v>810</v>
      </c>
    </row>
    <row r="430" s="13" customFormat="1">
      <c r="A430" s="13"/>
      <c r="B430" s="275"/>
      <c r="C430" s="276"/>
      <c r="D430" s="277" t="s">
        <v>225</v>
      </c>
      <c r="E430" s="278" t="s">
        <v>1</v>
      </c>
      <c r="F430" s="279" t="s">
        <v>91</v>
      </c>
      <c r="G430" s="276"/>
      <c r="H430" s="280">
        <v>2</v>
      </c>
      <c r="I430" s="281"/>
      <c r="J430" s="276"/>
      <c r="K430" s="276"/>
      <c r="L430" s="282"/>
      <c r="M430" s="283"/>
      <c r="N430" s="284"/>
      <c r="O430" s="284"/>
      <c r="P430" s="284"/>
      <c r="Q430" s="284"/>
      <c r="R430" s="284"/>
      <c r="S430" s="284"/>
      <c r="T430" s="28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86" t="s">
        <v>225</v>
      </c>
      <c r="AU430" s="286" t="s">
        <v>91</v>
      </c>
      <c r="AV430" s="13" t="s">
        <v>91</v>
      </c>
      <c r="AW430" s="13" t="s">
        <v>33</v>
      </c>
      <c r="AX430" s="13" t="s">
        <v>78</v>
      </c>
      <c r="AY430" s="286" t="s">
        <v>217</v>
      </c>
    </row>
    <row r="431" s="14" customFormat="1">
      <c r="A431" s="14"/>
      <c r="B431" s="287"/>
      <c r="C431" s="288"/>
      <c r="D431" s="277" t="s">
        <v>225</v>
      </c>
      <c r="E431" s="289" t="s">
        <v>159</v>
      </c>
      <c r="F431" s="290" t="s">
        <v>228</v>
      </c>
      <c r="G431" s="288"/>
      <c r="H431" s="291">
        <v>2</v>
      </c>
      <c r="I431" s="292"/>
      <c r="J431" s="288"/>
      <c r="K431" s="288"/>
      <c r="L431" s="293"/>
      <c r="M431" s="294"/>
      <c r="N431" s="295"/>
      <c r="O431" s="295"/>
      <c r="P431" s="295"/>
      <c r="Q431" s="295"/>
      <c r="R431" s="295"/>
      <c r="S431" s="295"/>
      <c r="T431" s="29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97" t="s">
        <v>225</v>
      </c>
      <c r="AU431" s="297" t="s">
        <v>91</v>
      </c>
      <c r="AV431" s="14" t="s">
        <v>140</v>
      </c>
      <c r="AW431" s="14" t="s">
        <v>33</v>
      </c>
      <c r="AX431" s="14" t="s">
        <v>85</v>
      </c>
      <c r="AY431" s="297" t="s">
        <v>217</v>
      </c>
    </row>
    <row r="432" s="2" customFormat="1" ht="24.15" customHeight="1">
      <c r="A432" s="40"/>
      <c r="B432" s="41"/>
      <c r="C432" s="262" t="s">
        <v>811</v>
      </c>
      <c r="D432" s="262" t="s">
        <v>220</v>
      </c>
      <c r="E432" s="263" t="s">
        <v>812</v>
      </c>
      <c r="F432" s="264" t="s">
        <v>813</v>
      </c>
      <c r="G432" s="265" t="s">
        <v>406</v>
      </c>
      <c r="H432" s="266"/>
      <c r="I432" s="267"/>
      <c r="J432" s="268">
        <f>ROUND(I432*H432,2)</f>
        <v>0</v>
      </c>
      <c r="K432" s="269"/>
      <c r="L432" s="43"/>
      <c r="M432" s="270" t="s">
        <v>1</v>
      </c>
      <c r="N432" s="271" t="s">
        <v>44</v>
      </c>
      <c r="O432" s="99"/>
      <c r="P432" s="272">
        <f>O432*H432</f>
        <v>0</v>
      </c>
      <c r="Q432" s="272">
        <v>0</v>
      </c>
      <c r="R432" s="272">
        <f>Q432*H432</f>
        <v>0</v>
      </c>
      <c r="S432" s="272">
        <v>0</v>
      </c>
      <c r="T432" s="273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74" t="s">
        <v>257</v>
      </c>
      <c r="AT432" s="274" t="s">
        <v>220</v>
      </c>
      <c r="AU432" s="274" t="s">
        <v>91</v>
      </c>
      <c r="AY432" s="17" t="s">
        <v>217</v>
      </c>
      <c r="BE432" s="159">
        <f>IF(N432="základná",J432,0)</f>
        <v>0</v>
      </c>
      <c r="BF432" s="159">
        <f>IF(N432="znížená",J432,0)</f>
        <v>0</v>
      </c>
      <c r="BG432" s="159">
        <f>IF(N432="zákl. prenesená",J432,0)</f>
        <v>0</v>
      </c>
      <c r="BH432" s="159">
        <f>IF(N432="zníž. prenesená",J432,0)</f>
        <v>0</v>
      </c>
      <c r="BI432" s="159">
        <f>IF(N432="nulová",J432,0)</f>
        <v>0</v>
      </c>
      <c r="BJ432" s="17" t="s">
        <v>91</v>
      </c>
      <c r="BK432" s="159">
        <f>ROUND(I432*H432,2)</f>
        <v>0</v>
      </c>
      <c r="BL432" s="17" t="s">
        <v>257</v>
      </c>
      <c r="BM432" s="274" t="s">
        <v>814</v>
      </c>
    </row>
    <row r="433" s="12" customFormat="1" ht="22.8" customHeight="1">
      <c r="A433" s="12"/>
      <c r="B433" s="247"/>
      <c r="C433" s="248"/>
      <c r="D433" s="249" t="s">
        <v>77</v>
      </c>
      <c r="E433" s="260" t="s">
        <v>815</v>
      </c>
      <c r="F433" s="260" t="s">
        <v>816</v>
      </c>
      <c r="G433" s="248"/>
      <c r="H433" s="248"/>
      <c r="I433" s="251"/>
      <c r="J433" s="261">
        <f>BK433</f>
        <v>0</v>
      </c>
      <c r="K433" s="248"/>
      <c r="L433" s="252"/>
      <c r="M433" s="253"/>
      <c r="N433" s="254"/>
      <c r="O433" s="254"/>
      <c r="P433" s="255">
        <f>SUM(P434:P442)</f>
        <v>0</v>
      </c>
      <c r="Q433" s="254"/>
      <c r="R433" s="255">
        <f>SUM(R434:R442)</f>
        <v>0.42853189999999997</v>
      </c>
      <c r="S433" s="254"/>
      <c r="T433" s="256">
        <f>SUM(T434:T442)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57" t="s">
        <v>91</v>
      </c>
      <c r="AT433" s="258" t="s">
        <v>77</v>
      </c>
      <c r="AU433" s="258" t="s">
        <v>85</v>
      </c>
      <c r="AY433" s="257" t="s">
        <v>217</v>
      </c>
      <c r="BK433" s="259">
        <f>SUM(BK434:BK442)</f>
        <v>0</v>
      </c>
    </row>
    <row r="434" s="2" customFormat="1" ht="24.15" customHeight="1">
      <c r="A434" s="40"/>
      <c r="B434" s="41"/>
      <c r="C434" s="262" t="s">
        <v>817</v>
      </c>
      <c r="D434" s="262" t="s">
        <v>220</v>
      </c>
      <c r="E434" s="263" t="s">
        <v>818</v>
      </c>
      <c r="F434" s="264" t="s">
        <v>819</v>
      </c>
      <c r="G434" s="265" t="s">
        <v>223</v>
      </c>
      <c r="H434" s="266">
        <v>15.952</v>
      </c>
      <c r="I434" s="267"/>
      <c r="J434" s="268">
        <f>ROUND(I434*H434,2)</f>
        <v>0</v>
      </c>
      <c r="K434" s="269"/>
      <c r="L434" s="43"/>
      <c r="M434" s="270" t="s">
        <v>1</v>
      </c>
      <c r="N434" s="271" t="s">
        <v>44</v>
      </c>
      <c r="O434" s="99"/>
      <c r="P434" s="272">
        <f>O434*H434</f>
        <v>0</v>
      </c>
      <c r="Q434" s="272">
        <v>0.00365</v>
      </c>
      <c r="R434" s="272">
        <f>Q434*H434</f>
        <v>0.0582248</v>
      </c>
      <c r="S434" s="272">
        <v>0</v>
      </c>
      <c r="T434" s="273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74" t="s">
        <v>257</v>
      </c>
      <c r="AT434" s="274" t="s">
        <v>220</v>
      </c>
      <c r="AU434" s="274" t="s">
        <v>91</v>
      </c>
      <c r="AY434" s="17" t="s">
        <v>217</v>
      </c>
      <c r="BE434" s="159">
        <f>IF(N434="základná",J434,0)</f>
        <v>0</v>
      </c>
      <c r="BF434" s="159">
        <f>IF(N434="znížená",J434,0)</f>
        <v>0</v>
      </c>
      <c r="BG434" s="159">
        <f>IF(N434="zákl. prenesená",J434,0)</f>
        <v>0</v>
      </c>
      <c r="BH434" s="159">
        <f>IF(N434="zníž. prenesená",J434,0)</f>
        <v>0</v>
      </c>
      <c r="BI434" s="159">
        <f>IF(N434="nulová",J434,0)</f>
        <v>0</v>
      </c>
      <c r="BJ434" s="17" t="s">
        <v>91</v>
      </c>
      <c r="BK434" s="159">
        <f>ROUND(I434*H434,2)</f>
        <v>0</v>
      </c>
      <c r="BL434" s="17" t="s">
        <v>257</v>
      </c>
      <c r="BM434" s="274" t="s">
        <v>820</v>
      </c>
    </row>
    <row r="435" s="13" customFormat="1">
      <c r="A435" s="13"/>
      <c r="B435" s="275"/>
      <c r="C435" s="276"/>
      <c r="D435" s="277" t="s">
        <v>225</v>
      </c>
      <c r="E435" s="278" t="s">
        <v>1</v>
      </c>
      <c r="F435" s="279" t="s">
        <v>113</v>
      </c>
      <c r="G435" s="276"/>
      <c r="H435" s="280">
        <v>15.952</v>
      </c>
      <c r="I435" s="281"/>
      <c r="J435" s="276"/>
      <c r="K435" s="276"/>
      <c r="L435" s="282"/>
      <c r="M435" s="283"/>
      <c r="N435" s="284"/>
      <c r="O435" s="284"/>
      <c r="P435" s="284"/>
      <c r="Q435" s="284"/>
      <c r="R435" s="284"/>
      <c r="S435" s="284"/>
      <c r="T435" s="28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86" t="s">
        <v>225</v>
      </c>
      <c r="AU435" s="286" t="s">
        <v>91</v>
      </c>
      <c r="AV435" s="13" t="s">
        <v>91</v>
      </c>
      <c r="AW435" s="13" t="s">
        <v>33</v>
      </c>
      <c r="AX435" s="13" t="s">
        <v>78</v>
      </c>
      <c r="AY435" s="286" t="s">
        <v>217</v>
      </c>
    </row>
    <row r="436" s="14" customFormat="1">
      <c r="A436" s="14"/>
      <c r="B436" s="287"/>
      <c r="C436" s="288"/>
      <c r="D436" s="277" t="s">
        <v>225</v>
      </c>
      <c r="E436" s="289" t="s">
        <v>1</v>
      </c>
      <c r="F436" s="290" t="s">
        <v>228</v>
      </c>
      <c r="G436" s="288"/>
      <c r="H436" s="291">
        <v>15.952</v>
      </c>
      <c r="I436" s="292"/>
      <c r="J436" s="288"/>
      <c r="K436" s="288"/>
      <c r="L436" s="293"/>
      <c r="M436" s="294"/>
      <c r="N436" s="295"/>
      <c r="O436" s="295"/>
      <c r="P436" s="295"/>
      <c r="Q436" s="295"/>
      <c r="R436" s="295"/>
      <c r="S436" s="295"/>
      <c r="T436" s="29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97" t="s">
        <v>225</v>
      </c>
      <c r="AU436" s="297" t="s">
        <v>91</v>
      </c>
      <c r="AV436" s="14" t="s">
        <v>140</v>
      </c>
      <c r="AW436" s="14" t="s">
        <v>33</v>
      </c>
      <c r="AX436" s="14" t="s">
        <v>85</v>
      </c>
      <c r="AY436" s="297" t="s">
        <v>217</v>
      </c>
    </row>
    <row r="437" s="2" customFormat="1" ht="24.15" customHeight="1">
      <c r="A437" s="40"/>
      <c r="B437" s="41"/>
      <c r="C437" s="309" t="s">
        <v>821</v>
      </c>
      <c r="D437" s="309" t="s">
        <v>386</v>
      </c>
      <c r="E437" s="310" t="s">
        <v>822</v>
      </c>
      <c r="F437" s="311" t="s">
        <v>823</v>
      </c>
      <c r="G437" s="312" t="s">
        <v>223</v>
      </c>
      <c r="H437" s="313">
        <v>16.908999999999999</v>
      </c>
      <c r="I437" s="314"/>
      <c r="J437" s="315">
        <f>ROUND(I437*H437,2)</f>
        <v>0</v>
      </c>
      <c r="K437" s="316"/>
      <c r="L437" s="317"/>
      <c r="M437" s="318" t="s">
        <v>1</v>
      </c>
      <c r="N437" s="319" t="s">
        <v>44</v>
      </c>
      <c r="O437" s="99"/>
      <c r="P437" s="272">
        <f>O437*H437</f>
        <v>0</v>
      </c>
      <c r="Q437" s="272">
        <v>0.021899999999999999</v>
      </c>
      <c r="R437" s="272">
        <f>Q437*H437</f>
        <v>0.37030709999999994</v>
      </c>
      <c r="S437" s="272">
        <v>0</v>
      </c>
      <c r="T437" s="273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74" t="s">
        <v>381</v>
      </c>
      <c r="AT437" s="274" t="s">
        <v>386</v>
      </c>
      <c r="AU437" s="274" t="s">
        <v>91</v>
      </c>
      <c r="AY437" s="17" t="s">
        <v>217</v>
      </c>
      <c r="BE437" s="159">
        <f>IF(N437="základná",J437,0)</f>
        <v>0</v>
      </c>
      <c r="BF437" s="159">
        <f>IF(N437="znížená",J437,0)</f>
        <v>0</v>
      </c>
      <c r="BG437" s="159">
        <f>IF(N437="zákl. prenesená",J437,0)</f>
        <v>0</v>
      </c>
      <c r="BH437" s="159">
        <f>IF(N437="zníž. prenesená",J437,0)</f>
        <v>0</v>
      </c>
      <c r="BI437" s="159">
        <f>IF(N437="nulová",J437,0)</f>
        <v>0</v>
      </c>
      <c r="BJ437" s="17" t="s">
        <v>91</v>
      </c>
      <c r="BK437" s="159">
        <f>ROUND(I437*H437,2)</f>
        <v>0</v>
      </c>
      <c r="BL437" s="17" t="s">
        <v>257</v>
      </c>
      <c r="BM437" s="274" t="s">
        <v>824</v>
      </c>
    </row>
    <row r="438" s="13" customFormat="1">
      <c r="A438" s="13"/>
      <c r="B438" s="275"/>
      <c r="C438" s="276"/>
      <c r="D438" s="277" t="s">
        <v>225</v>
      </c>
      <c r="E438" s="276"/>
      <c r="F438" s="279" t="s">
        <v>1016</v>
      </c>
      <c r="G438" s="276"/>
      <c r="H438" s="280">
        <v>16.908999999999999</v>
      </c>
      <c r="I438" s="281"/>
      <c r="J438" s="276"/>
      <c r="K438" s="276"/>
      <c r="L438" s="282"/>
      <c r="M438" s="283"/>
      <c r="N438" s="284"/>
      <c r="O438" s="284"/>
      <c r="P438" s="284"/>
      <c r="Q438" s="284"/>
      <c r="R438" s="284"/>
      <c r="S438" s="284"/>
      <c r="T438" s="28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86" t="s">
        <v>225</v>
      </c>
      <c r="AU438" s="286" t="s">
        <v>91</v>
      </c>
      <c r="AV438" s="13" t="s">
        <v>91</v>
      </c>
      <c r="AW438" s="13" t="s">
        <v>4</v>
      </c>
      <c r="AX438" s="13" t="s">
        <v>85</v>
      </c>
      <c r="AY438" s="286" t="s">
        <v>217</v>
      </c>
    </row>
    <row r="439" s="2" customFormat="1" ht="24.15" customHeight="1">
      <c r="A439" s="40"/>
      <c r="B439" s="41"/>
      <c r="C439" s="262" t="s">
        <v>826</v>
      </c>
      <c r="D439" s="262" t="s">
        <v>220</v>
      </c>
      <c r="E439" s="263" t="s">
        <v>827</v>
      </c>
      <c r="F439" s="264" t="s">
        <v>828</v>
      </c>
      <c r="G439" s="265" t="s">
        <v>231</v>
      </c>
      <c r="H439" s="266">
        <v>2.52</v>
      </c>
      <c r="I439" s="267"/>
      <c r="J439" s="268">
        <f>ROUND(I439*H439,2)</f>
        <v>0</v>
      </c>
      <c r="K439" s="269"/>
      <c r="L439" s="43"/>
      <c r="M439" s="270" t="s">
        <v>1</v>
      </c>
      <c r="N439" s="271" t="s">
        <v>44</v>
      </c>
      <c r="O439" s="99"/>
      <c r="P439" s="272">
        <f>O439*H439</f>
        <v>0</v>
      </c>
      <c r="Q439" s="272">
        <v>0</v>
      </c>
      <c r="R439" s="272">
        <f>Q439*H439</f>
        <v>0</v>
      </c>
      <c r="S439" s="272">
        <v>0</v>
      </c>
      <c r="T439" s="273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74" t="s">
        <v>257</v>
      </c>
      <c r="AT439" s="274" t="s">
        <v>220</v>
      </c>
      <c r="AU439" s="274" t="s">
        <v>91</v>
      </c>
      <c r="AY439" s="17" t="s">
        <v>217</v>
      </c>
      <c r="BE439" s="159">
        <f>IF(N439="základná",J439,0)</f>
        <v>0</v>
      </c>
      <c r="BF439" s="159">
        <f>IF(N439="znížená",J439,0)</f>
        <v>0</v>
      </c>
      <c r="BG439" s="159">
        <f>IF(N439="zákl. prenesená",J439,0)</f>
        <v>0</v>
      </c>
      <c r="BH439" s="159">
        <f>IF(N439="zníž. prenesená",J439,0)</f>
        <v>0</v>
      </c>
      <c r="BI439" s="159">
        <f>IF(N439="nulová",J439,0)</f>
        <v>0</v>
      </c>
      <c r="BJ439" s="17" t="s">
        <v>91</v>
      </c>
      <c r="BK439" s="159">
        <f>ROUND(I439*H439,2)</f>
        <v>0</v>
      </c>
      <c r="BL439" s="17" t="s">
        <v>257</v>
      </c>
      <c r="BM439" s="274" t="s">
        <v>829</v>
      </c>
    </row>
    <row r="440" s="13" customFormat="1">
      <c r="A440" s="13"/>
      <c r="B440" s="275"/>
      <c r="C440" s="276"/>
      <c r="D440" s="277" t="s">
        <v>225</v>
      </c>
      <c r="E440" s="278" t="s">
        <v>1</v>
      </c>
      <c r="F440" s="279" t="s">
        <v>830</v>
      </c>
      <c r="G440" s="276"/>
      <c r="H440" s="280">
        <v>2.52</v>
      </c>
      <c r="I440" s="281"/>
      <c r="J440" s="276"/>
      <c r="K440" s="276"/>
      <c r="L440" s="282"/>
      <c r="M440" s="283"/>
      <c r="N440" s="284"/>
      <c r="O440" s="284"/>
      <c r="P440" s="284"/>
      <c r="Q440" s="284"/>
      <c r="R440" s="284"/>
      <c r="S440" s="284"/>
      <c r="T440" s="28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86" t="s">
        <v>225</v>
      </c>
      <c r="AU440" s="286" t="s">
        <v>91</v>
      </c>
      <c r="AV440" s="13" t="s">
        <v>91</v>
      </c>
      <c r="AW440" s="13" t="s">
        <v>33</v>
      </c>
      <c r="AX440" s="13" t="s">
        <v>78</v>
      </c>
      <c r="AY440" s="286" t="s">
        <v>217</v>
      </c>
    </row>
    <row r="441" s="14" customFormat="1">
      <c r="A441" s="14"/>
      <c r="B441" s="287"/>
      <c r="C441" s="288"/>
      <c r="D441" s="277" t="s">
        <v>225</v>
      </c>
      <c r="E441" s="289" t="s">
        <v>1</v>
      </c>
      <c r="F441" s="290" t="s">
        <v>228</v>
      </c>
      <c r="G441" s="288"/>
      <c r="H441" s="291">
        <v>2.52</v>
      </c>
      <c r="I441" s="292"/>
      <c r="J441" s="288"/>
      <c r="K441" s="288"/>
      <c r="L441" s="293"/>
      <c r="M441" s="294"/>
      <c r="N441" s="295"/>
      <c r="O441" s="295"/>
      <c r="P441" s="295"/>
      <c r="Q441" s="295"/>
      <c r="R441" s="295"/>
      <c r="S441" s="295"/>
      <c r="T441" s="29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97" t="s">
        <v>225</v>
      </c>
      <c r="AU441" s="297" t="s">
        <v>91</v>
      </c>
      <c r="AV441" s="14" t="s">
        <v>140</v>
      </c>
      <c r="AW441" s="14" t="s">
        <v>33</v>
      </c>
      <c r="AX441" s="14" t="s">
        <v>85</v>
      </c>
      <c r="AY441" s="297" t="s">
        <v>217</v>
      </c>
    </row>
    <row r="442" s="2" customFormat="1" ht="24.15" customHeight="1">
      <c r="A442" s="40"/>
      <c r="B442" s="41"/>
      <c r="C442" s="262" t="s">
        <v>831</v>
      </c>
      <c r="D442" s="262" t="s">
        <v>220</v>
      </c>
      <c r="E442" s="263" t="s">
        <v>832</v>
      </c>
      <c r="F442" s="264" t="s">
        <v>833</v>
      </c>
      <c r="G442" s="265" t="s">
        <v>406</v>
      </c>
      <c r="H442" s="266"/>
      <c r="I442" s="267"/>
      <c r="J442" s="268">
        <f>ROUND(I442*H442,2)</f>
        <v>0</v>
      </c>
      <c r="K442" s="269"/>
      <c r="L442" s="43"/>
      <c r="M442" s="270" t="s">
        <v>1</v>
      </c>
      <c r="N442" s="271" t="s">
        <v>44</v>
      </c>
      <c r="O442" s="99"/>
      <c r="P442" s="272">
        <f>O442*H442</f>
        <v>0</v>
      </c>
      <c r="Q442" s="272">
        <v>0</v>
      </c>
      <c r="R442" s="272">
        <f>Q442*H442</f>
        <v>0</v>
      </c>
      <c r="S442" s="272">
        <v>0</v>
      </c>
      <c r="T442" s="273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74" t="s">
        <v>257</v>
      </c>
      <c r="AT442" s="274" t="s">
        <v>220</v>
      </c>
      <c r="AU442" s="274" t="s">
        <v>91</v>
      </c>
      <c r="AY442" s="17" t="s">
        <v>217</v>
      </c>
      <c r="BE442" s="159">
        <f>IF(N442="základná",J442,0)</f>
        <v>0</v>
      </c>
      <c r="BF442" s="159">
        <f>IF(N442="znížená",J442,0)</f>
        <v>0</v>
      </c>
      <c r="BG442" s="159">
        <f>IF(N442="zákl. prenesená",J442,0)</f>
        <v>0</v>
      </c>
      <c r="BH442" s="159">
        <f>IF(N442="zníž. prenesená",J442,0)</f>
        <v>0</v>
      </c>
      <c r="BI442" s="159">
        <f>IF(N442="nulová",J442,0)</f>
        <v>0</v>
      </c>
      <c r="BJ442" s="17" t="s">
        <v>91</v>
      </c>
      <c r="BK442" s="159">
        <f>ROUND(I442*H442,2)</f>
        <v>0</v>
      </c>
      <c r="BL442" s="17" t="s">
        <v>257</v>
      </c>
      <c r="BM442" s="274" t="s">
        <v>834</v>
      </c>
    </row>
    <row r="443" s="12" customFormat="1" ht="22.8" customHeight="1">
      <c r="A443" s="12"/>
      <c r="B443" s="247"/>
      <c r="C443" s="248"/>
      <c r="D443" s="249" t="s">
        <v>77</v>
      </c>
      <c r="E443" s="260" t="s">
        <v>835</v>
      </c>
      <c r="F443" s="260" t="s">
        <v>836</v>
      </c>
      <c r="G443" s="248"/>
      <c r="H443" s="248"/>
      <c r="I443" s="251"/>
      <c r="J443" s="261">
        <f>BK443</f>
        <v>0</v>
      </c>
      <c r="K443" s="248"/>
      <c r="L443" s="252"/>
      <c r="M443" s="253"/>
      <c r="N443" s="254"/>
      <c r="O443" s="254"/>
      <c r="P443" s="255">
        <f>SUM(P444:P449)</f>
        <v>0</v>
      </c>
      <c r="Q443" s="254"/>
      <c r="R443" s="255">
        <f>SUM(R444:R449)</f>
        <v>0.9677707499999999</v>
      </c>
      <c r="S443" s="254"/>
      <c r="T443" s="256">
        <f>SUM(T444:T449)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57" t="s">
        <v>91</v>
      </c>
      <c r="AT443" s="258" t="s">
        <v>77</v>
      </c>
      <c r="AU443" s="258" t="s">
        <v>85</v>
      </c>
      <c r="AY443" s="257" t="s">
        <v>217</v>
      </c>
      <c r="BK443" s="259">
        <f>SUM(BK444:BK449)</f>
        <v>0</v>
      </c>
    </row>
    <row r="444" s="2" customFormat="1" ht="33" customHeight="1">
      <c r="A444" s="40"/>
      <c r="B444" s="41"/>
      <c r="C444" s="262" t="s">
        <v>837</v>
      </c>
      <c r="D444" s="262" t="s">
        <v>220</v>
      </c>
      <c r="E444" s="263" t="s">
        <v>838</v>
      </c>
      <c r="F444" s="264" t="s">
        <v>839</v>
      </c>
      <c r="G444" s="265" t="s">
        <v>223</v>
      </c>
      <c r="H444" s="266">
        <v>42.481000000000002</v>
      </c>
      <c r="I444" s="267"/>
      <c r="J444" s="268">
        <f>ROUND(I444*H444,2)</f>
        <v>0</v>
      </c>
      <c r="K444" s="269"/>
      <c r="L444" s="43"/>
      <c r="M444" s="270" t="s">
        <v>1</v>
      </c>
      <c r="N444" s="271" t="s">
        <v>44</v>
      </c>
      <c r="O444" s="99"/>
      <c r="P444" s="272">
        <f>O444*H444</f>
        <v>0</v>
      </c>
      <c r="Q444" s="272">
        <v>0.00315</v>
      </c>
      <c r="R444" s="272">
        <f>Q444*H444</f>
        <v>0.13381514999999999</v>
      </c>
      <c r="S444" s="272">
        <v>0</v>
      </c>
      <c r="T444" s="273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74" t="s">
        <v>257</v>
      </c>
      <c r="AT444" s="274" t="s">
        <v>220</v>
      </c>
      <c r="AU444" s="274" t="s">
        <v>91</v>
      </c>
      <c r="AY444" s="17" t="s">
        <v>217</v>
      </c>
      <c r="BE444" s="159">
        <f>IF(N444="základná",J444,0)</f>
        <v>0</v>
      </c>
      <c r="BF444" s="159">
        <f>IF(N444="znížená",J444,0)</f>
        <v>0</v>
      </c>
      <c r="BG444" s="159">
        <f>IF(N444="zákl. prenesená",J444,0)</f>
        <v>0</v>
      </c>
      <c r="BH444" s="159">
        <f>IF(N444="zníž. prenesená",J444,0)</f>
        <v>0</v>
      </c>
      <c r="BI444" s="159">
        <f>IF(N444="nulová",J444,0)</f>
        <v>0</v>
      </c>
      <c r="BJ444" s="17" t="s">
        <v>91</v>
      </c>
      <c r="BK444" s="159">
        <f>ROUND(I444*H444,2)</f>
        <v>0</v>
      </c>
      <c r="BL444" s="17" t="s">
        <v>257</v>
      </c>
      <c r="BM444" s="274" t="s">
        <v>840</v>
      </c>
    </row>
    <row r="445" s="13" customFormat="1">
      <c r="A445" s="13"/>
      <c r="B445" s="275"/>
      <c r="C445" s="276"/>
      <c r="D445" s="277" t="s">
        <v>225</v>
      </c>
      <c r="E445" s="278" t="s">
        <v>1</v>
      </c>
      <c r="F445" s="279" t="s">
        <v>125</v>
      </c>
      <c r="G445" s="276"/>
      <c r="H445" s="280">
        <v>42.481000000000002</v>
      </c>
      <c r="I445" s="281"/>
      <c r="J445" s="276"/>
      <c r="K445" s="276"/>
      <c r="L445" s="282"/>
      <c r="M445" s="283"/>
      <c r="N445" s="284"/>
      <c r="O445" s="284"/>
      <c r="P445" s="284"/>
      <c r="Q445" s="284"/>
      <c r="R445" s="284"/>
      <c r="S445" s="284"/>
      <c r="T445" s="28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86" t="s">
        <v>225</v>
      </c>
      <c r="AU445" s="286" t="s">
        <v>91</v>
      </c>
      <c r="AV445" s="13" t="s">
        <v>91</v>
      </c>
      <c r="AW445" s="13" t="s">
        <v>33</v>
      </c>
      <c r="AX445" s="13" t="s">
        <v>78</v>
      </c>
      <c r="AY445" s="286" t="s">
        <v>217</v>
      </c>
    </row>
    <row r="446" s="14" customFormat="1">
      <c r="A446" s="14"/>
      <c r="B446" s="287"/>
      <c r="C446" s="288"/>
      <c r="D446" s="277" t="s">
        <v>225</v>
      </c>
      <c r="E446" s="289" t="s">
        <v>1</v>
      </c>
      <c r="F446" s="290" t="s">
        <v>228</v>
      </c>
      <c r="G446" s="288"/>
      <c r="H446" s="291">
        <v>42.481000000000002</v>
      </c>
      <c r="I446" s="292"/>
      <c r="J446" s="288"/>
      <c r="K446" s="288"/>
      <c r="L446" s="293"/>
      <c r="M446" s="294"/>
      <c r="N446" s="295"/>
      <c r="O446" s="295"/>
      <c r="P446" s="295"/>
      <c r="Q446" s="295"/>
      <c r="R446" s="295"/>
      <c r="S446" s="295"/>
      <c r="T446" s="29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97" t="s">
        <v>225</v>
      </c>
      <c r="AU446" s="297" t="s">
        <v>91</v>
      </c>
      <c r="AV446" s="14" t="s">
        <v>140</v>
      </c>
      <c r="AW446" s="14" t="s">
        <v>33</v>
      </c>
      <c r="AX446" s="14" t="s">
        <v>85</v>
      </c>
      <c r="AY446" s="297" t="s">
        <v>217</v>
      </c>
    </row>
    <row r="447" s="2" customFormat="1" ht="16.5" customHeight="1">
      <c r="A447" s="40"/>
      <c r="B447" s="41"/>
      <c r="C447" s="309" t="s">
        <v>841</v>
      </c>
      <c r="D447" s="309" t="s">
        <v>386</v>
      </c>
      <c r="E447" s="310" t="s">
        <v>842</v>
      </c>
      <c r="F447" s="311" t="s">
        <v>843</v>
      </c>
      <c r="G447" s="312" t="s">
        <v>223</v>
      </c>
      <c r="H447" s="313">
        <v>45.030000000000001</v>
      </c>
      <c r="I447" s="314"/>
      <c r="J447" s="315">
        <f>ROUND(I447*H447,2)</f>
        <v>0</v>
      </c>
      <c r="K447" s="316"/>
      <c r="L447" s="317"/>
      <c r="M447" s="318" t="s">
        <v>1</v>
      </c>
      <c r="N447" s="319" t="s">
        <v>44</v>
      </c>
      <c r="O447" s="99"/>
      <c r="P447" s="272">
        <f>O447*H447</f>
        <v>0</v>
      </c>
      <c r="Q447" s="272">
        <v>0.018519999999999998</v>
      </c>
      <c r="R447" s="272">
        <f>Q447*H447</f>
        <v>0.83395559999999991</v>
      </c>
      <c r="S447" s="272">
        <v>0</v>
      </c>
      <c r="T447" s="273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74" t="s">
        <v>381</v>
      </c>
      <c r="AT447" s="274" t="s">
        <v>386</v>
      </c>
      <c r="AU447" s="274" t="s">
        <v>91</v>
      </c>
      <c r="AY447" s="17" t="s">
        <v>217</v>
      </c>
      <c r="BE447" s="159">
        <f>IF(N447="základná",J447,0)</f>
        <v>0</v>
      </c>
      <c r="BF447" s="159">
        <f>IF(N447="znížená",J447,0)</f>
        <v>0</v>
      </c>
      <c r="BG447" s="159">
        <f>IF(N447="zákl. prenesená",J447,0)</f>
        <v>0</v>
      </c>
      <c r="BH447" s="159">
        <f>IF(N447="zníž. prenesená",J447,0)</f>
        <v>0</v>
      </c>
      <c r="BI447" s="159">
        <f>IF(N447="nulová",J447,0)</f>
        <v>0</v>
      </c>
      <c r="BJ447" s="17" t="s">
        <v>91</v>
      </c>
      <c r="BK447" s="159">
        <f>ROUND(I447*H447,2)</f>
        <v>0</v>
      </c>
      <c r="BL447" s="17" t="s">
        <v>257</v>
      </c>
      <c r="BM447" s="274" t="s">
        <v>844</v>
      </c>
    </row>
    <row r="448" s="13" customFormat="1">
      <c r="A448" s="13"/>
      <c r="B448" s="275"/>
      <c r="C448" s="276"/>
      <c r="D448" s="277" t="s">
        <v>225</v>
      </c>
      <c r="E448" s="276"/>
      <c r="F448" s="279" t="s">
        <v>1017</v>
      </c>
      <c r="G448" s="276"/>
      <c r="H448" s="280">
        <v>45.030000000000001</v>
      </c>
      <c r="I448" s="281"/>
      <c r="J448" s="276"/>
      <c r="K448" s="276"/>
      <c r="L448" s="282"/>
      <c r="M448" s="283"/>
      <c r="N448" s="284"/>
      <c r="O448" s="284"/>
      <c r="P448" s="284"/>
      <c r="Q448" s="284"/>
      <c r="R448" s="284"/>
      <c r="S448" s="284"/>
      <c r="T448" s="28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86" t="s">
        <v>225</v>
      </c>
      <c r="AU448" s="286" t="s">
        <v>91</v>
      </c>
      <c r="AV448" s="13" t="s">
        <v>91</v>
      </c>
      <c r="AW448" s="13" t="s">
        <v>4</v>
      </c>
      <c r="AX448" s="13" t="s">
        <v>85</v>
      </c>
      <c r="AY448" s="286" t="s">
        <v>217</v>
      </c>
    </row>
    <row r="449" s="2" customFormat="1" ht="24.15" customHeight="1">
      <c r="A449" s="40"/>
      <c r="B449" s="41"/>
      <c r="C449" s="262" t="s">
        <v>846</v>
      </c>
      <c r="D449" s="262" t="s">
        <v>220</v>
      </c>
      <c r="E449" s="263" t="s">
        <v>847</v>
      </c>
      <c r="F449" s="264" t="s">
        <v>848</v>
      </c>
      <c r="G449" s="265" t="s">
        <v>406</v>
      </c>
      <c r="H449" s="266"/>
      <c r="I449" s="267"/>
      <c r="J449" s="268">
        <f>ROUND(I449*H449,2)</f>
        <v>0</v>
      </c>
      <c r="K449" s="269"/>
      <c r="L449" s="43"/>
      <c r="M449" s="270" t="s">
        <v>1</v>
      </c>
      <c r="N449" s="271" t="s">
        <v>44</v>
      </c>
      <c r="O449" s="99"/>
      <c r="P449" s="272">
        <f>O449*H449</f>
        <v>0</v>
      </c>
      <c r="Q449" s="272">
        <v>0</v>
      </c>
      <c r="R449" s="272">
        <f>Q449*H449</f>
        <v>0</v>
      </c>
      <c r="S449" s="272">
        <v>0</v>
      </c>
      <c r="T449" s="273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74" t="s">
        <v>257</v>
      </c>
      <c r="AT449" s="274" t="s">
        <v>220</v>
      </c>
      <c r="AU449" s="274" t="s">
        <v>91</v>
      </c>
      <c r="AY449" s="17" t="s">
        <v>217</v>
      </c>
      <c r="BE449" s="159">
        <f>IF(N449="základná",J449,0)</f>
        <v>0</v>
      </c>
      <c r="BF449" s="159">
        <f>IF(N449="znížená",J449,0)</f>
        <v>0</v>
      </c>
      <c r="BG449" s="159">
        <f>IF(N449="zákl. prenesená",J449,0)</f>
        <v>0</v>
      </c>
      <c r="BH449" s="159">
        <f>IF(N449="zníž. prenesená",J449,0)</f>
        <v>0</v>
      </c>
      <c r="BI449" s="159">
        <f>IF(N449="nulová",J449,0)</f>
        <v>0</v>
      </c>
      <c r="BJ449" s="17" t="s">
        <v>91</v>
      </c>
      <c r="BK449" s="159">
        <f>ROUND(I449*H449,2)</f>
        <v>0</v>
      </c>
      <c r="BL449" s="17" t="s">
        <v>257</v>
      </c>
      <c r="BM449" s="274" t="s">
        <v>849</v>
      </c>
    </row>
    <row r="450" s="12" customFormat="1" ht="22.8" customHeight="1">
      <c r="A450" s="12"/>
      <c r="B450" s="247"/>
      <c r="C450" s="248"/>
      <c r="D450" s="249" t="s">
        <v>77</v>
      </c>
      <c r="E450" s="260" t="s">
        <v>850</v>
      </c>
      <c r="F450" s="260" t="s">
        <v>851</v>
      </c>
      <c r="G450" s="248"/>
      <c r="H450" s="248"/>
      <c r="I450" s="251"/>
      <c r="J450" s="261">
        <f>BK450</f>
        <v>0</v>
      </c>
      <c r="K450" s="248"/>
      <c r="L450" s="252"/>
      <c r="M450" s="253"/>
      <c r="N450" s="254"/>
      <c r="O450" s="254"/>
      <c r="P450" s="255">
        <f>SUM(P451:P456)</f>
        <v>0</v>
      </c>
      <c r="Q450" s="254"/>
      <c r="R450" s="255">
        <f>SUM(R451:R456)</f>
        <v>0.0026119799999999999</v>
      </c>
      <c r="S450" s="254"/>
      <c r="T450" s="256">
        <f>SUM(T451:T456)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57" t="s">
        <v>91</v>
      </c>
      <c r="AT450" s="258" t="s">
        <v>77</v>
      </c>
      <c r="AU450" s="258" t="s">
        <v>85</v>
      </c>
      <c r="AY450" s="257" t="s">
        <v>217</v>
      </c>
      <c r="BK450" s="259">
        <f>SUM(BK451:BK456)</f>
        <v>0</v>
      </c>
    </row>
    <row r="451" s="2" customFormat="1" ht="33" customHeight="1">
      <c r="A451" s="40"/>
      <c r="B451" s="41"/>
      <c r="C451" s="262" t="s">
        <v>852</v>
      </c>
      <c r="D451" s="262" t="s">
        <v>220</v>
      </c>
      <c r="E451" s="263" t="s">
        <v>853</v>
      </c>
      <c r="F451" s="264" t="s">
        <v>854</v>
      </c>
      <c r="G451" s="265" t="s">
        <v>231</v>
      </c>
      <c r="H451" s="266">
        <v>15.75</v>
      </c>
      <c r="I451" s="267"/>
      <c r="J451" s="268">
        <f>ROUND(I451*H451,2)</f>
        <v>0</v>
      </c>
      <c r="K451" s="269"/>
      <c r="L451" s="43"/>
      <c r="M451" s="270" t="s">
        <v>1</v>
      </c>
      <c r="N451" s="271" t="s">
        <v>44</v>
      </c>
      <c r="O451" s="99"/>
      <c r="P451" s="272">
        <f>O451*H451</f>
        <v>0</v>
      </c>
      <c r="Q451" s="272">
        <v>0</v>
      </c>
      <c r="R451" s="272">
        <f>Q451*H451</f>
        <v>0</v>
      </c>
      <c r="S451" s="272">
        <v>0</v>
      </c>
      <c r="T451" s="273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74" t="s">
        <v>257</v>
      </c>
      <c r="AT451" s="274" t="s">
        <v>220</v>
      </c>
      <c r="AU451" s="274" t="s">
        <v>91</v>
      </c>
      <c r="AY451" s="17" t="s">
        <v>217</v>
      </c>
      <c r="BE451" s="159">
        <f>IF(N451="základná",J451,0)</f>
        <v>0</v>
      </c>
      <c r="BF451" s="159">
        <f>IF(N451="znížená",J451,0)</f>
        <v>0</v>
      </c>
      <c r="BG451" s="159">
        <f>IF(N451="zákl. prenesená",J451,0)</f>
        <v>0</v>
      </c>
      <c r="BH451" s="159">
        <f>IF(N451="zníž. prenesená",J451,0)</f>
        <v>0</v>
      </c>
      <c r="BI451" s="159">
        <f>IF(N451="nulová",J451,0)</f>
        <v>0</v>
      </c>
      <c r="BJ451" s="17" t="s">
        <v>91</v>
      </c>
      <c r="BK451" s="159">
        <f>ROUND(I451*H451,2)</f>
        <v>0</v>
      </c>
      <c r="BL451" s="17" t="s">
        <v>257</v>
      </c>
      <c r="BM451" s="274" t="s">
        <v>855</v>
      </c>
    </row>
    <row r="452" s="13" customFormat="1">
      <c r="A452" s="13"/>
      <c r="B452" s="275"/>
      <c r="C452" s="276"/>
      <c r="D452" s="277" t="s">
        <v>225</v>
      </c>
      <c r="E452" s="278" t="s">
        <v>1</v>
      </c>
      <c r="F452" s="279" t="s">
        <v>1018</v>
      </c>
      <c r="G452" s="276"/>
      <c r="H452" s="280">
        <v>15.75</v>
      </c>
      <c r="I452" s="281"/>
      <c r="J452" s="276"/>
      <c r="K452" s="276"/>
      <c r="L452" s="282"/>
      <c r="M452" s="283"/>
      <c r="N452" s="284"/>
      <c r="O452" s="284"/>
      <c r="P452" s="284"/>
      <c r="Q452" s="284"/>
      <c r="R452" s="284"/>
      <c r="S452" s="284"/>
      <c r="T452" s="28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86" t="s">
        <v>225</v>
      </c>
      <c r="AU452" s="286" t="s">
        <v>91</v>
      </c>
      <c r="AV452" s="13" t="s">
        <v>91</v>
      </c>
      <c r="AW452" s="13" t="s">
        <v>33</v>
      </c>
      <c r="AX452" s="13" t="s">
        <v>78</v>
      </c>
      <c r="AY452" s="286" t="s">
        <v>217</v>
      </c>
    </row>
    <row r="453" s="14" customFormat="1">
      <c r="A453" s="14"/>
      <c r="B453" s="287"/>
      <c r="C453" s="288"/>
      <c r="D453" s="277" t="s">
        <v>225</v>
      </c>
      <c r="E453" s="289" t="s">
        <v>127</v>
      </c>
      <c r="F453" s="290" t="s">
        <v>228</v>
      </c>
      <c r="G453" s="288"/>
      <c r="H453" s="291">
        <v>15.75</v>
      </c>
      <c r="I453" s="292"/>
      <c r="J453" s="288"/>
      <c r="K453" s="288"/>
      <c r="L453" s="293"/>
      <c r="M453" s="294"/>
      <c r="N453" s="295"/>
      <c r="O453" s="295"/>
      <c r="P453" s="295"/>
      <c r="Q453" s="295"/>
      <c r="R453" s="295"/>
      <c r="S453" s="295"/>
      <c r="T453" s="29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97" t="s">
        <v>225</v>
      </c>
      <c r="AU453" s="297" t="s">
        <v>91</v>
      </c>
      <c r="AV453" s="14" t="s">
        <v>140</v>
      </c>
      <c r="AW453" s="14" t="s">
        <v>33</v>
      </c>
      <c r="AX453" s="14" t="s">
        <v>85</v>
      </c>
      <c r="AY453" s="297" t="s">
        <v>217</v>
      </c>
    </row>
    <row r="454" s="2" customFormat="1" ht="24.15" customHeight="1">
      <c r="A454" s="40"/>
      <c r="B454" s="41"/>
      <c r="C454" s="262" t="s">
        <v>857</v>
      </c>
      <c r="D454" s="262" t="s">
        <v>220</v>
      </c>
      <c r="E454" s="263" t="s">
        <v>858</v>
      </c>
      <c r="F454" s="264" t="s">
        <v>859</v>
      </c>
      <c r="G454" s="265" t="s">
        <v>231</v>
      </c>
      <c r="H454" s="266">
        <v>15.75</v>
      </c>
      <c r="I454" s="267"/>
      <c r="J454" s="268">
        <f>ROUND(I454*H454,2)</f>
        <v>0</v>
      </c>
      <c r="K454" s="269"/>
      <c r="L454" s="43"/>
      <c r="M454" s="270" t="s">
        <v>1</v>
      </c>
      <c r="N454" s="271" t="s">
        <v>44</v>
      </c>
      <c r="O454" s="99"/>
      <c r="P454" s="272">
        <f>O454*H454</f>
        <v>0</v>
      </c>
      <c r="Q454" s="272">
        <v>0.00016584</v>
      </c>
      <c r="R454" s="272">
        <f>Q454*H454</f>
        <v>0.0026119799999999999</v>
      </c>
      <c r="S454" s="272">
        <v>0</v>
      </c>
      <c r="T454" s="273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74" t="s">
        <v>257</v>
      </c>
      <c r="AT454" s="274" t="s">
        <v>220</v>
      </c>
      <c r="AU454" s="274" t="s">
        <v>91</v>
      </c>
      <c r="AY454" s="17" t="s">
        <v>217</v>
      </c>
      <c r="BE454" s="159">
        <f>IF(N454="základná",J454,0)</f>
        <v>0</v>
      </c>
      <c r="BF454" s="159">
        <f>IF(N454="znížená",J454,0)</f>
        <v>0</v>
      </c>
      <c r="BG454" s="159">
        <f>IF(N454="zákl. prenesená",J454,0)</f>
        <v>0</v>
      </c>
      <c r="BH454" s="159">
        <f>IF(N454="zníž. prenesená",J454,0)</f>
        <v>0</v>
      </c>
      <c r="BI454" s="159">
        <f>IF(N454="nulová",J454,0)</f>
        <v>0</v>
      </c>
      <c r="BJ454" s="17" t="s">
        <v>91</v>
      </c>
      <c r="BK454" s="159">
        <f>ROUND(I454*H454,2)</f>
        <v>0</v>
      </c>
      <c r="BL454" s="17" t="s">
        <v>257</v>
      </c>
      <c r="BM454" s="274" t="s">
        <v>860</v>
      </c>
    </row>
    <row r="455" s="13" customFormat="1">
      <c r="A455" s="13"/>
      <c r="B455" s="275"/>
      <c r="C455" s="276"/>
      <c r="D455" s="277" t="s">
        <v>225</v>
      </c>
      <c r="E455" s="278" t="s">
        <v>1</v>
      </c>
      <c r="F455" s="279" t="s">
        <v>127</v>
      </c>
      <c r="G455" s="276"/>
      <c r="H455" s="280">
        <v>15.75</v>
      </c>
      <c r="I455" s="281"/>
      <c r="J455" s="276"/>
      <c r="K455" s="276"/>
      <c r="L455" s="282"/>
      <c r="M455" s="283"/>
      <c r="N455" s="284"/>
      <c r="O455" s="284"/>
      <c r="P455" s="284"/>
      <c r="Q455" s="284"/>
      <c r="R455" s="284"/>
      <c r="S455" s="284"/>
      <c r="T455" s="28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86" t="s">
        <v>225</v>
      </c>
      <c r="AU455" s="286" t="s">
        <v>91</v>
      </c>
      <c r="AV455" s="13" t="s">
        <v>91</v>
      </c>
      <c r="AW455" s="13" t="s">
        <v>33</v>
      </c>
      <c r="AX455" s="13" t="s">
        <v>78</v>
      </c>
      <c r="AY455" s="286" t="s">
        <v>217</v>
      </c>
    </row>
    <row r="456" s="14" customFormat="1">
      <c r="A456" s="14"/>
      <c r="B456" s="287"/>
      <c r="C456" s="288"/>
      <c r="D456" s="277" t="s">
        <v>225</v>
      </c>
      <c r="E456" s="289" t="s">
        <v>1</v>
      </c>
      <c r="F456" s="290" t="s">
        <v>228</v>
      </c>
      <c r="G456" s="288"/>
      <c r="H456" s="291">
        <v>15.75</v>
      </c>
      <c r="I456" s="292"/>
      <c r="J456" s="288"/>
      <c r="K456" s="288"/>
      <c r="L456" s="293"/>
      <c r="M456" s="294"/>
      <c r="N456" s="295"/>
      <c r="O456" s="295"/>
      <c r="P456" s="295"/>
      <c r="Q456" s="295"/>
      <c r="R456" s="295"/>
      <c r="S456" s="295"/>
      <c r="T456" s="29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97" t="s">
        <v>225</v>
      </c>
      <c r="AU456" s="297" t="s">
        <v>91</v>
      </c>
      <c r="AV456" s="14" t="s">
        <v>140</v>
      </c>
      <c r="AW456" s="14" t="s">
        <v>33</v>
      </c>
      <c r="AX456" s="14" t="s">
        <v>85</v>
      </c>
      <c r="AY456" s="297" t="s">
        <v>217</v>
      </c>
    </row>
    <row r="457" s="12" customFormat="1" ht="22.8" customHeight="1">
      <c r="A457" s="12"/>
      <c r="B457" s="247"/>
      <c r="C457" s="248"/>
      <c r="D457" s="249" t="s">
        <v>77</v>
      </c>
      <c r="E457" s="260" t="s">
        <v>861</v>
      </c>
      <c r="F457" s="260" t="s">
        <v>862</v>
      </c>
      <c r="G457" s="248"/>
      <c r="H457" s="248"/>
      <c r="I457" s="251"/>
      <c r="J457" s="261">
        <f>BK457</f>
        <v>0</v>
      </c>
      <c r="K457" s="248"/>
      <c r="L457" s="252"/>
      <c r="M457" s="253"/>
      <c r="N457" s="254"/>
      <c r="O457" s="254"/>
      <c r="P457" s="255">
        <f>SUM(P458:P477)</f>
        <v>0</v>
      </c>
      <c r="Q457" s="254"/>
      <c r="R457" s="255">
        <f>SUM(R458:R477)</f>
        <v>0.021150000000000002</v>
      </c>
      <c r="S457" s="254"/>
      <c r="T457" s="256">
        <f>SUM(T458:T477)</f>
        <v>0.012689999999999998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57" t="s">
        <v>91</v>
      </c>
      <c r="AT457" s="258" t="s">
        <v>77</v>
      </c>
      <c r="AU457" s="258" t="s">
        <v>85</v>
      </c>
      <c r="AY457" s="257" t="s">
        <v>217</v>
      </c>
      <c r="BK457" s="259">
        <f>SUM(BK458:BK477)</f>
        <v>0</v>
      </c>
    </row>
    <row r="458" s="2" customFormat="1" ht="24.15" customHeight="1">
      <c r="A458" s="40"/>
      <c r="B458" s="41"/>
      <c r="C458" s="262" t="s">
        <v>863</v>
      </c>
      <c r="D458" s="262" t="s">
        <v>220</v>
      </c>
      <c r="E458" s="263" t="s">
        <v>864</v>
      </c>
      <c r="F458" s="264" t="s">
        <v>865</v>
      </c>
      <c r="G458" s="265" t="s">
        <v>223</v>
      </c>
      <c r="H458" s="266">
        <v>42.299999999999997</v>
      </c>
      <c r="I458" s="267"/>
      <c r="J458" s="268">
        <f>ROUND(I458*H458,2)</f>
        <v>0</v>
      </c>
      <c r="K458" s="269"/>
      <c r="L458" s="43"/>
      <c r="M458" s="270" t="s">
        <v>1</v>
      </c>
      <c r="N458" s="271" t="s">
        <v>44</v>
      </c>
      <c r="O458" s="99"/>
      <c r="P458" s="272">
        <f>O458*H458</f>
        <v>0</v>
      </c>
      <c r="Q458" s="272">
        <v>0</v>
      </c>
      <c r="R458" s="272">
        <f>Q458*H458</f>
        <v>0</v>
      </c>
      <c r="S458" s="272">
        <v>0.00029999999999999997</v>
      </c>
      <c r="T458" s="273">
        <f>S458*H458</f>
        <v>0.012689999999999998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74" t="s">
        <v>257</v>
      </c>
      <c r="AT458" s="274" t="s">
        <v>220</v>
      </c>
      <c r="AU458" s="274" t="s">
        <v>91</v>
      </c>
      <c r="AY458" s="17" t="s">
        <v>217</v>
      </c>
      <c r="BE458" s="159">
        <f>IF(N458="základná",J458,0)</f>
        <v>0</v>
      </c>
      <c r="BF458" s="159">
        <f>IF(N458="znížená",J458,0)</f>
        <v>0</v>
      </c>
      <c r="BG458" s="159">
        <f>IF(N458="zákl. prenesená",J458,0)</f>
        <v>0</v>
      </c>
      <c r="BH458" s="159">
        <f>IF(N458="zníž. prenesená",J458,0)</f>
        <v>0</v>
      </c>
      <c r="BI458" s="159">
        <f>IF(N458="nulová",J458,0)</f>
        <v>0</v>
      </c>
      <c r="BJ458" s="17" t="s">
        <v>91</v>
      </c>
      <c r="BK458" s="159">
        <f>ROUND(I458*H458,2)</f>
        <v>0</v>
      </c>
      <c r="BL458" s="17" t="s">
        <v>257</v>
      </c>
      <c r="BM458" s="274" t="s">
        <v>866</v>
      </c>
    </row>
    <row r="459" s="13" customFormat="1">
      <c r="A459" s="13"/>
      <c r="B459" s="275"/>
      <c r="C459" s="276"/>
      <c r="D459" s="277" t="s">
        <v>225</v>
      </c>
      <c r="E459" s="278" t="s">
        <v>1</v>
      </c>
      <c r="F459" s="279" t="s">
        <v>867</v>
      </c>
      <c r="G459" s="276"/>
      <c r="H459" s="280">
        <v>15.952</v>
      </c>
      <c r="I459" s="281"/>
      <c r="J459" s="276"/>
      <c r="K459" s="276"/>
      <c r="L459" s="282"/>
      <c r="M459" s="283"/>
      <c r="N459" s="284"/>
      <c r="O459" s="284"/>
      <c r="P459" s="284"/>
      <c r="Q459" s="284"/>
      <c r="R459" s="284"/>
      <c r="S459" s="284"/>
      <c r="T459" s="28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86" t="s">
        <v>225</v>
      </c>
      <c r="AU459" s="286" t="s">
        <v>91</v>
      </c>
      <c r="AV459" s="13" t="s">
        <v>91</v>
      </c>
      <c r="AW459" s="13" t="s">
        <v>33</v>
      </c>
      <c r="AX459" s="13" t="s">
        <v>78</v>
      </c>
      <c r="AY459" s="286" t="s">
        <v>217</v>
      </c>
    </row>
    <row r="460" s="13" customFormat="1">
      <c r="A460" s="13"/>
      <c r="B460" s="275"/>
      <c r="C460" s="276"/>
      <c r="D460" s="277" t="s">
        <v>225</v>
      </c>
      <c r="E460" s="278" t="s">
        <v>1</v>
      </c>
      <c r="F460" s="279" t="s">
        <v>122</v>
      </c>
      <c r="G460" s="276"/>
      <c r="H460" s="280">
        <v>24.334</v>
      </c>
      <c r="I460" s="281"/>
      <c r="J460" s="276"/>
      <c r="K460" s="276"/>
      <c r="L460" s="282"/>
      <c r="M460" s="283"/>
      <c r="N460" s="284"/>
      <c r="O460" s="284"/>
      <c r="P460" s="284"/>
      <c r="Q460" s="284"/>
      <c r="R460" s="284"/>
      <c r="S460" s="284"/>
      <c r="T460" s="28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86" t="s">
        <v>225</v>
      </c>
      <c r="AU460" s="286" t="s">
        <v>91</v>
      </c>
      <c r="AV460" s="13" t="s">
        <v>91</v>
      </c>
      <c r="AW460" s="13" t="s">
        <v>33</v>
      </c>
      <c r="AX460" s="13" t="s">
        <v>78</v>
      </c>
      <c r="AY460" s="286" t="s">
        <v>217</v>
      </c>
    </row>
    <row r="461" s="15" customFormat="1">
      <c r="A461" s="15"/>
      <c r="B461" s="298"/>
      <c r="C461" s="299"/>
      <c r="D461" s="277" t="s">
        <v>225</v>
      </c>
      <c r="E461" s="300" t="s">
        <v>133</v>
      </c>
      <c r="F461" s="301" t="s">
        <v>300</v>
      </c>
      <c r="G461" s="299"/>
      <c r="H461" s="302">
        <v>40.286000000000001</v>
      </c>
      <c r="I461" s="303"/>
      <c r="J461" s="299"/>
      <c r="K461" s="299"/>
      <c r="L461" s="304"/>
      <c r="M461" s="305"/>
      <c r="N461" s="306"/>
      <c r="O461" s="306"/>
      <c r="P461" s="306"/>
      <c r="Q461" s="306"/>
      <c r="R461" s="306"/>
      <c r="S461" s="306"/>
      <c r="T461" s="307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308" t="s">
        <v>225</v>
      </c>
      <c r="AU461" s="308" t="s">
        <v>91</v>
      </c>
      <c r="AV461" s="15" t="s">
        <v>234</v>
      </c>
      <c r="AW461" s="15" t="s">
        <v>33</v>
      </c>
      <c r="AX461" s="15" t="s">
        <v>78</v>
      </c>
      <c r="AY461" s="308" t="s">
        <v>217</v>
      </c>
    </row>
    <row r="462" s="13" customFormat="1">
      <c r="A462" s="13"/>
      <c r="B462" s="275"/>
      <c r="C462" s="276"/>
      <c r="D462" s="277" t="s">
        <v>225</v>
      </c>
      <c r="E462" s="278" t="s">
        <v>1</v>
      </c>
      <c r="F462" s="279" t="s">
        <v>868</v>
      </c>
      <c r="G462" s="276"/>
      <c r="H462" s="280">
        <v>2.0139999999999998</v>
      </c>
      <c r="I462" s="281"/>
      <c r="J462" s="276"/>
      <c r="K462" s="276"/>
      <c r="L462" s="282"/>
      <c r="M462" s="283"/>
      <c r="N462" s="284"/>
      <c r="O462" s="284"/>
      <c r="P462" s="284"/>
      <c r="Q462" s="284"/>
      <c r="R462" s="284"/>
      <c r="S462" s="284"/>
      <c r="T462" s="28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86" t="s">
        <v>225</v>
      </c>
      <c r="AU462" s="286" t="s">
        <v>91</v>
      </c>
      <c r="AV462" s="13" t="s">
        <v>91</v>
      </c>
      <c r="AW462" s="13" t="s">
        <v>33</v>
      </c>
      <c r="AX462" s="13" t="s">
        <v>78</v>
      </c>
      <c r="AY462" s="286" t="s">
        <v>217</v>
      </c>
    </row>
    <row r="463" s="14" customFormat="1">
      <c r="A463" s="14"/>
      <c r="B463" s="287"/>
      <c r="C463" s="288"/>
      <c r="D463" s="277" t="s">
        <v>225</v>
      </c>
      <c r="E463" s="289" t="s">
        <v>136</v>
      </c>
      <c r="F463" s="290" t="s">
        <v>228</v>
      </c>
      <c r="G463" s="288"/>
      <c r="H463" s="291">
        <v>42.299999999999997</v>
      </c>
      <c r="I463" s="292"/>
      <c r="J463" s="288"/>
      <c r="K463" s="288"/>
      <c r="L463" s="293"/>
      <c r="M463" s="294"/>
      <c r="N463" s="295"/>
      <c r="O463" s="295"/>
      <c r="P463" s="295"/>
      <c r="Q463" s="295"/>
      <c r="R463" s="295"/>
      <c r="S463" s="295"/>
      <c r="T463" s="29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97" t="s">
        <v>225</v>
      </c>
      <c r="AU463" s="297" t="s">
        <v>91</v>
      </c>
      <c r="AV463" s="14" t="s">
        <v>140</v>
      </c>
      <c r="AW463" s="14" t="s">
        <v>33</v>
      </c>
      <c r="AX463" s="14" t="s">
        <v>85</v>
      </c>
      <c r="AY463" s="297" t="s">
        <v>217</v>
      </c>
    </row>
    <row r="464" s="2" customFormat="1" ht="24.15" customHeight="1">
      <c r="A464" s="40"/>
      <c r="B464" s="41"/>
      <c r="C464" s="262" t="s">
        <v>869</v>
      </c>
      <c r="D464" s="262" t="s">
        <v>220</v>
      </c>
      <c r="E464" s="263" t="s">
        <v>870</v>
      </c>
      <c r="F464" s="264" t="s">
        <v>871</v>
      </c>
      <c r="G464" s="265" t="s">
        <v>223</v>
      </c>
      <c r="H464" s="266">
        <v>42.299999999999997</v>
      </c>
      <c r="I464" s="267"/>
      <c r="J464" s="268">
        <f>ROUND(I464*H464,2)</f>
        <v>0</v>
      </c>
      <c r="K464" s="269"/>
      <c r="L464" s="43"/>
      <c r="M464" s="270" t="s">
        <v>1</v>
      </c>
      <c r="N464" s="271" t="s">
        <v>44</v>
      </c>
      <c r="O464" s="99"/>
      <c r="P464" s="272">
        <f>O464*H464</f>
        <v>0</v>
      </c>
      <c r="Q464" s="272">
        <v>0.00012999999999999999</v>
      </c>
      <c r="R464" s="272">
        <f>Q464*H464</f>
        <v>0.0054989999999999995</v>
      </c>
      <c r="S464" s="272">
        <v>0</v>
      </c>
      <c r="T464" s="273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74" t="s">
        <v>257</v>
      </c>
      <c r="AT464" s="274" t="s">
        <v>220</v>
      </c>
      <c r="AU464" s="274" t="s">
        <v>91</v>
      </c>
      <c r="AY464" s="17" t="s">
        <v>217</v>
      </c>
      <c r="BE464" s="159">
        <f>IF(N464="základná",J464,0)</f>
        <v>0</v>
      </c>
      <c r="BF464" s="159">
        <f>IF(N464="znížená",J464,0)</f>
        <v>0</v>
      </c>
      <c r="BG464" s="159">
        <f>IF(N464="zákl. prenesená",J464,0)</f>
        <v>0</v>
      </c>
      <c r="BH464" s="159">
        <f>IF(N464="zníž. prenesená",J464,0)</f>
        <v>0</v>
      </c>
      <c r="BI464" s="159">
        <f>IF(N464="nulová",J464,0)</f>
        <v>0</v>
      </c>
      <c r="BJ464" s="17" t="s">
        <v>91</v>
      </c>
      <c r="BK464" s="159">
        <f>ROUND(I464*H464,2)</f>
        <v>0</v>
      </c>
      <c r="BL464" s="17" t="s">
        <v>257</v>
      </c>
      <c r="BM464" s="274" t="s">
        <v>872</v>
      </c>
    </row>
    <row r="465" s="13" customFormat="1">
      <c r="A465" s="13"/>
      <c r="B465" s="275"/>
      <c r="C465" s="276"/>
      <c r="D465" s="277" t="s">
        <v>225</v>
      </c>
      <c r="E465" s="278" t="s">
        <v>1</v>
      </c>
      <c r="F465" s="279" t="s">
        <v>136</v>
      </c>
      <c r="G465" s="276"/>
      <c r="H465" s="280">
        <v>42.299999999999997</v>
      </c>
      <c r="I465" s="281"/>
      <c r="J465" s="276"/>
      <c r="K465" s="276"/>
      <c r="L465" s="282"/>
      <c r="M465" s="283"/>
      <c r="N465" s="284"/>
      <c r="O465" s="284"/>
      <c r="P465" s="284"/>
      <c r="Q465" s="284"/>
      <c r="R465" s="284"/>
      <c r="S465" s="284"/>
      <c r="T465" s="28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86" t="s">
        <v>225</v>
      </c>
      <c r="AU465" s="286" t="s">
        <v>91</v>
      </c>
      <c r="AV465" s="13" t="s">
        <v>91</v>
      </c>
      <c r="AW465" s="13" t="s">
        <v>33</v>
      </c>
      <c r="AX465" s="13" t="s">
        <v>78</v>
      </c>
      <c r="AY465" s="286" t="s">
        <v>217</v>
      </c>
    </row>
    <row r="466" s="14" customFormat="1">
      <c r="A466" s="14"/>
      <c r="B466" s="287"/>
      <c r="C466" s="288"/>
      <c r="D466" s="277" t="s">
        <v>225</v>
      </c>
      <c r="E466" s="289" t="s">
        <v>1</v>
      </c>
      <c r="F466" s="290" t="s">
        <v>228</v>
      </c>
      <c r="G466" s="288"/>
      <c r="H466" s="291">
        <v>42.299999999999997</v>
      </c>
      <c r="I466" s="292"/>
      <c r="J466" s="288"/>
      <c r="K466" s="288"/>
      <c r="L466" s="293"/>
      <c r="M466" s="294"/>
      <c r="N466" s="295"/>
      <c r="O466" s="295"/>
      <c r="P466" s="295"/>
      <c r="Q466" s="295"/>
      <c r="R466" s="295"/>
      <c r="S466" s="295"/>
      <c r="T466" s="29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97" t="s">
        <v>225</v>
      </c>
      <c r="AU466" s="297" t="s">
        <v>91</v>
      </c>
      <c r="AV466" s="14" t="s">
        <v>140</v>
      </c>
      <c r="AW466" s="14" t="s">
        <v>33</v>
      </c>
      <c r="AX466" s="14" t="s">
        <v>85</v>
      </c>
      <c r="AY466" s="297" t="s">
        <v>217</v>
      </c>
    </row>
    <row r="467" s="2" customFormat="1" ht="24.15" customHeight="1">
      <c r="A467" s="40"/>
      <c r="B467" s="41"/>
      <c r="C467" s="262" t="s">
        <v>873</v>
      </c>
      <c r="D467" s="262" t="s">
        <v>220</v>
      </c>
      <c r="E467" s="263" t="s">
        <v>874</v>
      </c>
      <c r="F467" s="264" t="s">
        <v>875</v>
      </c>
      <c r="G467" s="265" t="s">
        <v>223</v>
      </c>
      <c r="H467" s="266">
        <v>42.299999999999997</v>
      </c>
      <c r="I467" s="267"/>
      <c r="J467" s="268">
        <f>ROUND(I467*H467,2)</f>
        <v>0</v>
      </c>
      <c r="K467" s="269"/>
      <c r="L467" s="43"/>
      <c r="M467" s="270" t="s">
        <v>1</v>
      </c>
      <c r="N467" s="271" t="s">
        <v>44</v>
      </c>
      <c r="O467" s="99"/>
      <c r="P467" s="272">
        <f>O467*H467</f>
        <v>0</v>
      </c>
      <c r="Q467" s="272">
        <v>0</v>
      </c>
      <c r="R467" s="272">
        <f>Q467*H467</f>
        <v>0</v>
      </c>
      <c r="S467" s="272">
        <v>0</v>
      </c>
      <c r="T467" s="273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74" t="s">
        <v>257</v>
      </c>
      <c r="AT467" s="274" t="s">
        <v>220</v>
      </c>
      <c r="AU467" s="274" t="s">
        <v>91</v>
      </c>
      <c r="AY467" s="17" t="s">
        <v>217</v>
      </c>
      <c r="BE467" s="159">
        <f>IF(N467="základná",J467,0)</f>
        <v>0</v>
      </c>
      <c r="BF467" s="159">
        <f>IF(N467="znížená",J467,0)</f>
        <v>0</v>
      </c>
      <c r="BG467" s="159">
        <f>IF(N467="zákl. prenesená",J467,0)</f>
        <v>0</v>
      </c>
      <c r="BH467" s="159">
        <f>IF(N467="zníž. prenesená",J467,0)</f>
        <v>0</v>
      </c>
      <c r="BI467" s="159">
        <f>IF(N467="nulová",J467,0)</f>
        <v>0</v>
      </c>
      <c r="BJ467" s="17" t="s">
        <v>91</v>
      </c>
      <c r="BK467" s="159">
        <f>ROUND(I467*H467,2)</f>
        <v>0</v>
      </c>
      <c r="BL467" s="17" t="s">
        <v>257</v>
      </c>
      <c r="BM467" s="274" t="s">
        <v>876</v>
      </c>
    </row>
    <row r="468" s="13" customFormat="1">
      <c r="A468" s="13"/>
      <c r="B468" s="275"/>
      <c r="C468" s="276"/>
      <c r="D468" s="277" t="s">
        <v>225</v>
      </c>
      <c r="E468" s="278" t="s">
        <v>1</v>
      </c>
      <c r="F468" s="279" t="s">
        <v>136</v>
      </c>
      <c r="G468" s="276"/>
      <c r="H468" s="280">
        <v>42.299999999999997</v>
      </c>
      <c r="I468" s="281"/>
      <c r="J468" s="276"/>
      <c r="K468" s="276"/>
      <c r="L468" s="282"/>
      <c r="M468" s="283"/>
      <c r="N468" s="284"/>
      <c r="O468" s="284"/>
      <c r="P468" s="284"/>
      <c r="Q468" s="284"/>
      <c r="R468" s="284"/>
      <c r="S468" s="284"/>
      <c r="T468" s="28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86" t="s">
        <v>225</v>
      </c>
      <c r="AU468" s="286" t="s">
        <v>91</v>
      </c>
      <c r="AV468" s="13" t="s">
        <v>91</v>
      </c>
      <c r="AW468" s="13" t="s">
        <v>33</v>
      </c>
      <c r="AX468" s="13" t="s">
        <v>85</v>
      </c>
      <c r="AY468" s="286" t="s">
        <v>217</v>
      </c>
    </row>
    <row r="469" s="2" customFormat="1" ht="24.15" customHeight="1">
      <c r="A469" s="40"/>
      <c r="B469" s="41"/>
      <c r="C469" s="262" t="s">
        <v>877</v>
      </c>
      <c r="D469" s="262" t="s">
        <v>220</v>
      </c>
      <c r="E469" s="263" t="s">
        <v>878</v>
      </c>
      <c r="F469" s="264" t="s">
        <v>879</v>
      </c>
      <c r="G469" s="265" t="s">
        <v>223</v>
      </c>
      <c r="H469" s="266">
        <v>42.299999999999997</v>
      </c>
      <c r="I469" s="267"/>
      <c r="J469" s="268">
        <f>ROUND(I469*H469,2)</f>
        <v>0</v>
      </c>
      <c r="K469" s="269"/>
      <c r="L469" s="43"/>
      <c r="M469" s="270" t="s">
        <v>1</v>
      </c>
      <c r="N469" s="271" t="s">
        <v>44</v>
      </c>
      <c r="O469" s="99"/>
      <c r="P469" s="272">
        <f>O469*H469</f>
        <v>0</v>
      </c>
      <c r="Q469" s="272">
        <v>3.0000000000000001E-05</v>
      </c>
      <c r="R469" s="272">
        <f>Q469*H469</f>
        <v>0.001269</v>
      </c>
      <c r="S469" s="272">
        <v>0</v>
      </c>
      <c r="T469" s="273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74" t="s">
        <v>257</v>
      </c>
      <c r="AT469" s="274" t="s">
        <v>220</v>
      </c>
      <c r="AU469" s="274" t="s">
        <v>91</v>
      </c>
      <c r="AY469" s="17" t="s">
        <v>217</v>
      </c>
      <c r="BE469" s="159">
        <f>IF(N469="základná",J469,0)</f>
        <v>0</v>
      </c>
      <c r="BF469" s="159">
        <f>IF(N469="znížená",J469,0)</f>
        <v>0</v>
      </c>
      <c r="BG469" s="159">
        <f>IF(N469="zákl. prenesená",J469,0)</f>
        <v>0</v>
      </c>
      <c r="BH469" s="159">
        <f>IF(N469="zníž. prenesená",J469,0)</f>
        <v>0</v>
      </c>
      <c r="BI469" s="159">
        <f>IF(N469="nulová",J469,0)</f>
        <v>0</v>
      </c>
      <c r="BJ469" s="17" t="s">
        <v>91</v>
      </c>
      <c r="BK469" s="159">
        <f>ROUND(I469*H469,2)</f>
        <v>0</v>
      </c>
      <c r="BL469" s="17" t="s">
        <v>257</v>
      </c>
      <c r="BM469" s="274" t="s">
        <v>880</v>
      </c>
    </row>
    <row r="470" s="13" customFormat="1">
      <c r="A470" s="13"/>
      <c r="B470" s="275"/>
      <c r="C470" s="276"/>
      <c r="D470" s="277" t="s">
        <v>225</v>
      </c>
      <c r="E470" s="278" t="s">
        <v>1</v>
      </c>
      <c r="F470" s="279" t="s">
        <v>136</v>
      </c>
      <c r="G470" s="276"/>
      <c r="H470" s="280">
        <v>42.299999999999997</v>
      </c>
      <c r="I470" s="281"/>
      <c r="J470" s="276"/>
      <c r="K470" s="276"/>
      <c r="L470" s="282"/>
      <c r="M470" s="283"/>
      <c r="N470" s="284"/>
      <c r="O470" s="284"/>
      <c r="P470" s="284"/>
      <c r="Q470" s="284"/>
      <c r="R470" s="284"/>
      <c r="S470" s="284"/>
      <c r="T470" s="28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86" t="s">
        <v>225</v>
      </c>
      <c r="AU470" s="286" t="s">
        <v>91</v>
      </c>
      <c r="AV470" s="13" t="s">
        <v>91</v>
      </c>
      <c r="AW470" s="13" t="s">
        <v>33</v>
      </c>
      <c r="AX470" s="13" t="s">
        <v>78</v>
      </c>
      <c r="AY470" s="286" t="s">
        <v>217</v>
      </c>
    </row>
    <row r="471" s="14" customFormat="1">
      <c r="A471" s="14"/>
      <c r="B471" s="287"/>
      <c r="C471" s="288"/>
      <c r="D471" s="277" t="s">
        <v>225</v>
      </c>
      <c r="E471" s="289" t="s">
        <v>1</v>
      </c>
      <c r="F471" s="290" t="s">
        <v>228</v>
      </c>
      <c r="G471" s="288"/>
      <c r="H471" s="291">
        <v>42.299999999999997</v>
      </c>
      <c r="I471" s="292"/>
      <c r="J471" s="288"/>
      <c r="K471" s="288"/>
      <c r="L471" s="293"/>
      <c r="M471" s="294"/>
      <c r="N471" s="295"/>
      <c r="O471" s="295"/>
      <c r="P471" s="295"/>
      <c r="Q471" s="295"/>
      <c r="R471" s="295"/>
      <c r="S471" s="295"/>
      <c r="T471" s="29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97" t="s">
        <v>225</v>
      </c>
      <c r="AU471" s="297" t="s">
        <v>91</v>
      </c>
      <c r="AV471" s="14" t="s">
        <v>140</v>
      </c>
      <c r="AW471" s="14" t="s">
        <v>33</v>
      </c>
      <c r="AX471" s="14" t="s">
        <v>85</v>
      </c>
      <c r="AY471" s="297" t="s">
        <v>217</v>
      </c>
    </row>
    <row r="472" s="2" customFormat="1" ht="24.15" customHeight="1">
      <c r="A472" s="40"/>
      <c r="B472" s="41"/>
      <c r="C472" s="262" t="s">
        <v>881</v>
      </c>
      <c r="D472" s="262" t="s">
        <v>220</v>
      </c>
      <c r="E472" s="263" t="s">
        <v>882</v>
      </c>
      <c r="F472" s="264" t="s">
        <v>883</v>
      </c>
      <c r="G472" s="265" t="s">
        <v>223</v>
      </c>
      <c r="H472" s="266">
        <v>15.952</v>
      </c>
      <c r="I472" s="267"/>
      <c r="J472" s="268">
        <f>ROUND(I472*H472,2)</f>
        <v>0</v>
      </c>
      <c r="K472" s="269"/>
      <c r="L472" s="43"/>
      <c r="M472" s="270" t="s">
        <v>1</v>
      </c>
      <c r="N472" s="271" t="s">
        <v>44</v>
      </c>
      <c r="O472" s="99"/>
      <c r="P472" s="272">
        <f>O472*H472</f>
        <v>0</v>
      </c>
      <c r="Q472" s="272">
        <v>0</v>
      </c>
      <c r="R472" s="272">
        <f>Q472*H472</f>
        <v>0</v>
      </c>
      <c r="S472" s="272">
        <v>0</v>
      </c>
      <c r="T472" s="273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74" t="s">
        <v>257</v>
      </c>
      <c r="AT472" s="274" t="s">
        <v>220</v>
      </c>
      <c r="AU472" s="274" t="s">
        <v>91</v>
      </c>
      <c r="AY472" s="17" t="s">
        <v>217</v>
      </c>
      <c r="BE472" s="159">
        <f>IF(N472="základná",J472,0)</f>
        <v>0</v>
      </c>
      <c r="BF472" s="159">
        <f>IF(N472="znížená",J472,0)</f>
        <v>0</v>
      </c>
      <c r="BG472" s="159">
        <f>IF(N472="zákl. prenesená",J472,0)</f>
        <v>0</v>
      </c>
      <c r="BH472" s="159">
        <f>IF(N472="zníž. prenesená",J472,0)</f>
        <v>0</v>
      </c>
      <c r="BI472" s="159">
        <f>IF(N472="nulová",J472,0)</f>
        <v>0</v>
      </c>
      <c r="BJ472" s="17" t="s">
        <v>91</v>
      </c>
      <c r="BK472" s="159">
        <f>ROUND(I472*H472,2)</f>
        <v>0</v>
      </c>
      <c r="BL472" s="17" t="s">
        <v>257</v>
      </c>
      <c r="BM472" s="274" t="s">
        <v>884</v>
      </c>
    </row>
    <row r="473" s="13" customFormat="1">
      <c r="A473" s="13"/>
      <c r="B473" s="275"/>
      <c r="C473" s="276"/>
      <c r="D473" s="277" t="s">
        <v>225</v>
      </c>
      <c r="E473" s="278" t="s">
        <v>1</v>
      </c>
      <c r="F473" s="279" t="s">
        <v>113</v>
      </c>
      <c r="G473" s="276"/>
      <c r="H473" s="280">
        <v>15.952</v>
      </c>
      <c r="I473" s="281"/>
      <c r="J473" s="276"/>
      <c r="K473" s="276"/>
      <c r="L473" s="282"/>
      <c r="M473" s="283"/>
      <c r="N473" s="284"/>
      <c r="O473" s="284"/>
      <c r="P473" s="284"/>
      <c r="Q473" s="284"/>
      <c r="R473" s="284"/>
      <c r="S473" s="284"/>
      <c r="T473" s="28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86" t="s">
        <v>225</v>
      </c>
      <c r="AU473" s="286" t="s">
        <v>91</v>
      </c>
      <c r="AV473" s="13" t="s">
        <v>91</v>
      </c>
      <c r="AW473" s="13" t="s">
        <v>33</v>
      </c>
      <c r="AX473" s="13" t="s">
        <v>78</v>
      </c>
      <c r="AY473" s="286" t="s">
        <v>217</v>
      </c>
    </row>
    <row r="474" s="14" customFormat="1">
      <c r="A474" s="14"/>
      <c r="B474" s="287"/>
      <c r="C474" s="288"/>
      <c r="D474" s="277" t="s">
        <v>225</v>
      </c>
      <c r="E474" s="289" t="s">
        <v>1</v>
      </c>
      <c r="F474" s="290" t="s">
        <v>228</v>
      </c>
      <c r="G474" s="288"/>
      <c r="H474" s="291">
        <v>15.952</v>
      </c>
      <c r="I474" s="292"/>
      <c r="J474" s="288"/>
      <c r="K474" s="288"/>
      <c r="L474" s="293"/>
      <c r="M474" s="294"/>
      <c r="N474" s="295"/>
      <c r="O474" s="295"/>
      <c r="P474" s="295"/>
      <c r="Q474" s="295"/>
      <c r="R474" s="295"/>
      <c r="S474" s="295"/>
      <c r="T474" s="29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97" t="s">
        <v>225</v>
      </c>
      <c r="AU474" s="297" t="s">
        <v>91</v>
      </c>
      <c r="AV474" s="14" t="s">
        <v>140</v>
      </c>
      <c r="AW474" s="14" t="s">
        <v>33</v>
      </c>
      <c r="AX474" s="14" t="s">
        <v>85</v>
      </c>
      <c r="AY474" s="297" t="s">
        <v>217</v>
      </c>
    </row>
    <row r="475" s="2" customFormat="1" ht="44.25" customHeight="1">
      <c r="A475" s="40"/>
      <c r="B475" s="41"/>
      <c r="C475" s="262" t="s">
        <v>885</v>
      </c>
      <c r="D475" s="262" t="s">
        <v>220</v>
      </c>
      <c r="E475" s="263" t="s">
        <v>886</v>
      </c>
      <c r="F475" s="264" t="s">
        <v>887</v>
      </c>
      <c r="G475" s="265" t="s">
        <v>223</v>
      </c>
      <c r="H475" s="266">
        <v>42.299999999999997</v>
      </c>
      <c r="I475" s="267"/>
      <c r="J475" s="268">
        <f>ROUND(I475*H475,2)</f>
        <v>0</v>
      </c>
      <c r="K475" s="269"/>
      <c r="L475" s="43"/>
      <c r="M475" s="270" t="s">
        <v>1</v>
      </c>
      <c r="N475" s="271" t="s">
        <v>44</v>
      </c>
      <c r="O475" s="99"/>
      <c r="P475" s="272">
        <f>O475*H475</f>
        <v>0</v>
      </c>
      <c r="Q475" s="272">
        <v>0.00034000000000000002</v>
      </c>
      <c r="R475" s="272">
        <f>Q475*H475</f>
        <v>0.014382000000000001</v>
      </c>
      <c r="S475" s="272">
        <v>0</v>
      </c>
      <c r="T475" s="273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74" t="s">
        <v>257</v>
      </c>
      <c r="AT475" s="274" t="s">
        <v>220</v>
      </c>
      <c r="AU475" s="274" t="s">
        <v>91</v>
      </c>
      <c r="AY475" s="17" t="s">
        <v>217</v>
      </c>
      <c r="BE475" s="159">
        <f>IF(N475="základná",J475,0)</f>
        <v>0</v>
      </c>
      <c r="BF475" s="159">
        <f>IF(N475="znížená",J475,0)</f>
        <v>0</v>
      </c>
      <c r="BG475" s="159">
        <f>IF(N475="zákl. prenesená",J475,0)</f>
        <v>0</v>
      </c>
      <c r="BH475" s="159">
        <f>IF(N475="zníž. prenesená",J475,0)</f>
        <v>0</v>
      </c>
      <c r="BI475" s="159">
        <f>IF(N475="nulová",J475,0)</f>
        <v>0</v>
      </c>
      <c r="BJ475" s="17" t="s">
        <v>91</v>
      </c>
      <c r="BK475" s="159">
        <f>ROUND(I475*H475,2)</f>
        <v>0</v>
      </c>
      <c r="BL475" s="17" t="s">
        <v>257</v>
      </c>
      <c r="BM475" s="274" t="s">
        <v>888</v>
      </c>
    </row>
    <row r="476" s="13" customFormat="1">
      <c r="A476" s="13"/>
      <c r="B476" s="275"/>
      <c r="C476" s="276"/>
      <c r="D476" s="277" t="s">
        <v>225</v>
      </c>
      <c r="E476" s="278" t="s">
        <v>1</v>
      </c>
      <c r="F476" s="279" t="s">
        <v>136</v>
      </c>
      <c r="G476" s="276"/>
      <c r="H476" s="280">
        <v>42.299999999999997</v>
      </c>
      <c r="I476" s="281"/>
      <c r="J476" s="276"/>
      <c r="K476" s="276"/>
      <c r="L476" s="282"/>
      <c r="M476" s="283"/>
      <c r="N476" s="284"/>
      <c r="O476" s="284"/>
      <c r="P476" s="284"/>
      <c r="Q476" s="284"/>
      <c r="R476" s="284"/>
      <c r="S476" s="284"/>
      <c r="T476" s="28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86" t="s">
        <v>225</v>
      </c>
      <c r="AU476" s="286" t="s">
        <v>91</v>
      </c>
      <c r="AV476" s="13" t="s">
        <v>91</v>
      </c>
      <c r="AW476" s="13" t="s">
        <v>33</v>
      </c>
      <c r="AX476" s="13" t="s">
        <v>78</v>
      </c>
      <c r="AY476" s="286" t="s">
        <v>217</v>
      </c>
    </row>
    <row r="477" s="14" customFormat="1">
      <c r="A477" s="14"/>
      <c r="B477" s="287"/>
      <c r="C477" s="288"/>
      <c r="D477" s="277" t="s">
        <v>225</v>
      </c>
      <c r="E477" s="289" t="s">
        <v>1</v>
      </c>
      <c r="F477" s="290" t="s">
        <v>228</v>
      </c>
      <c r="G477" s="288"/>
      <c r="H477" s="291">
        <v>42.299999999999997</v>
      </c>
      <c r="I477" s="292"/>
      <c r="J477" s="288"/>
      <c r="K477" s="288"/>
      <c r="L477" s="293"/>
      <c r="M477" s="294"/>
      <c r="N477" s="295"/>
      <c r="O477" s="295"/>
      <c r="P477" s="295"/>
      <c r="Q477" s="295"/>
      <c r="R477" s="295"/>
      <c r="S477" s="295"/>
      <c r="T477" s="29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97" t="s">
        <v>225</v>
      </c>
      <c r="AU477" s="297" t="s">
        <v>91</v>
      </c>
      <c r="AV477" s="14" t="s">
        <v>140</v>
      </c>
      <c r="AW477" s="14" t="s">
        <v>33</v>
      </c>
      <c r="AX477" s="14" t="s">
        <v>85</v>
      </c>
      <c r="AY477" s="297" t="s">
        <v>217</v>
      </c>
    </row>
    <row r="478" s="12" customFormat="1" ht="25.92" customHeight="1">
      <c r="A478" s="12"/>
      <c r="B478" s="247"/>
      <c r="C478" s="248"/>
      <c r="D478" s="249" t="s">
        <v>77</v>
      </c>
      <c r="E478" s="250" t="s">
        <v>386</v>
      </c>
      <c r="F478" s="250" t="s">
        <v>889</v>
      </c>
      <c r="G478" s="248"/>
      <c r="H478" s="248"/>
      <c r="I478" s="251"/>
      <c r="J478" s="226">
        <f>BK478</f>
        <v>0</v>
      </c>
      <c r="K478" s="248"/>
      <c r="L478" s="252"/>
      <c r="M478" s="253"/>
      <c r="N478" s="254"/>
      <c r="O478" s="254"/>
      <c r="P478" s="255">
        <f>P479+P492</f>
        <v>0</v>
      </c>
      <c r="Q478" s="254"/>
      <c r="R478" s="255">
        <f>R479+R492</f>
        <v>0.012500000000000001</v>
      </c>
      <c r="S478" s="254"/>
      <c r="T478" s="256">
        <f>T479+T492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57" t="s">
        <v>234</v>
      </c>
      <c r="AT478" s="258" t="s">
        <v>77</v>
      </c>
      <c r="AU478" s="258" t="s">
        <v>78</v>
      </c>
      <c r="AY478" s="257" t="s">
        <v>217</v>
      </c>
      <c r="BK478" s="259">
        <f>BK479+BK492</f>
        <v>0</v>
      </c>
    </row>
    <row r="479" s="12" customFormat="1" ht="22.8" customHeight="1">
      <c r="A479" s="12"/>
      <c r="B479" s="247"/>
      <c r="C479" s="248"/>
      <c r="D479" s="249" t="s">
        <v>77</v>
      </c>
      <c r="E479" s="260" t="s">
        <v>890</v>
      </c>
      <c r="F479" s="260" t="s">
        <v>891</v>
      </c>
      <c r="G479" s="248"/>
      <c r="H479" s="248"/>
      <c r="I479" s="251"/>
      <c r="J479" s="261">
        <f>BK479</f>
        <v>0</v>
      </c>
      <c r="K479" s="248"/>
      <c r="L479" s="252"/>
      <c r="M479" s="253"/>
      <c r="N479" s="254"/>
      <c r="O479" s="254"/>
      <c r="P479" s="255">
        <f>SUM(P480:P491)</f>
        <v>0</v>
      </c>
      <c r="Q479" s="254"/>
      <c r="R479" s="255">
        <f>SUM(R480:R491)</f>
        <v>0.012500000000000001</v>
      </c>
      <c r="S479" s="254"/>
      <c r="T479" s="256">
        <f>SUM(T480:T491)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57" t="s">
        <v>234</v>
      </c>
      <c r="AT479" s="258" t="s">
        <v>77</v>
      </c>
      <c r="AU479" s="258" t="s">
        <v>85</v>
      </c>
      <c r="AY479" s="257" t="s">
        <v>217</v>
      </c>
      <c r="BK479" s="259">
        <f>SUM(BK480:BK491)</f>
        <v>0</v>
      </c>
    </row>
    <row r="480" s="2" customFormat="1" ht="24.15" customHeight="1">
      <c r="A480" s="40"/>
      <c r="B480" s="41"/>
      <c r="C480" s="262" t="s">
        <v>892</v>
      </c>
      <c r="D480" s="262" t="s">
        <v>220</v>
      </c>
      <c r="E480" s="263" t="s">
        <v>893</v>
      </c>
      <c r="F480" s="264" t="s">
        <v>894</v>
      </c>
      <c r="G480" s="265" t="s">
        <v>305</v>
      </c>
      <c r="H480" s="266">
        <v>5</v>
      </c>
      <c r="I480" s="267"/>
      <c r="J480" s="268">
        <f>ROUND(I480*H480,2)</f>
        <v>0</v>
      </c>
      <c r="K480" s="269"/>
      <c r="L480" s="43"/>
      <c r="M480" s="270" t="s">
        <v>1</v>
      </c>
      <c r="N480" s="271" t="s">
        <v>44</v>
      </c>
      <c r="O480" s="99"/>
      <c r="P480" s="272">
        <f>O480*H480</f>
        <v>0</v>
      </c>
      <c r="Q480" s="272">
        <v>0</v>
      </c>
      <c r="R480" s="272">
        <f>Q480*H480</f>
        <v>0</v>
      </c>
      <c r="S480" s="272">
        <v>0</v>
      </c>
      <c r="T480" s="273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74" t="s">
        <v>526</v>
      </c>
      <c r="AT480" s="274" t="s">
        <v>220</v>
      </c>
      <c r="AU480" s="274" t="s">
        <v>91</v>
      </c>
      <c r="AY480" s="17" t="s">
        <v>217</v>
      </c>
      <c r="BE480" s="159">
        <f>IF(N480="základná",J480,0)</f>
        <v>0</v>
      </c>
      <c r="BF480" s="159">
        <f>IF(N480="znížená",J480,0)</f>
        <v>0</v>
      </c>
      <c r="BG480" s="159">
        <f>IF(N480="zákl. prenesená",J480,0)</f>
        <v>0</v>
      </c>
      <c r="BH480" s="159">
        <f>IF(N480="zníž. prenesená",J480,0)</f>
        <v>0</v>
      </c>
      <c r="BI480" s="159">
        <f>IF(N480="nulová",J480,0)</f>
        <v>0</v>
      </c>
      <c r="BJ480" s="17" t="s">
        <v>91</v>
      </c>
      <c r="BK480" s="159">
        <f>ROUND(I480*H480,2)</f>
        <v>0</v>
      </c>
      <c r="BL480" s="17" t="s">
        <v>526</v>
      </c>
      <c r="BM480" s="274" t="s">
        <v>895</v>
      </c>
    </row>
    <row r="481" s="13" customFormat="1">
      <c r="A481" s="13"/>
      <c r="B481" s="275"/>
      <c r="C481" s="276"/>
      <c r="D481" s="277" t="s">
        <v>225</v>
      </c>
      <c r="E481" s="278" t="s">
        <v>1</v>
      </c>
      <c r="F481" s="279" t="s">
        <v>1019</v>
      </c>
      <c r="G481" s="276"/>
      <c r="H481" s="280">
        <v>2</v>
      </c>
      <c r="I481" s="281"/>
      <c r="J481" s="276"/>
      <c r="K481" s="276"/>
      <c r="L481" s="282"/>
      <c r="M481" s="283"/>
      <c r="N481" s="284"/>
      <c r="O481" s="284"/>
      <c r="P481" s="284"/>
      <c r="Q481" s="284"/>
      <c r="R481" s="284"/>
      <c r="S481" s="284"/>
      <c r="T481" s="28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86" t="s">
        <v>225</v>
      </c>
      <c r="AU481" s="286" t="s">
        <v>91</v>
      </c>
      <c r="AV481" s="13" t="s">
        <v>91</v>
      </c>
      <c r="AW481" s="13" t="s">
        <v>33</v>
      </c>
      <c r="AX481" s="13" t="s">
        <v>78</v>
      </c>
      <c r="AY481" s="286" t="s">
        <v>217</v>
      </c>
    </row>
    <row r="482" s="13" customFormat="1">
      <c r="A482" s="13"/>
      <c r="B482" s="275"/>
      <c r="C482" s="276"/>
      <c r="D482" s="277" t="s">
        <v>225</v>
      </c>
      <c r="E482" s="278" t="s">
        <v>1</v>
      </c>
      <c r="F482" s="279" t="s">
        <v>1020</v>
      </c>
      <c r="G482" s="276"/>
      <c r="H482" s="280">
        <v>3</v>
      </c>
      <c r="I482" s="281"/>
      <c r="J482" s="276"/>
      <c r="K482" s="276"/>
      <c r="L482" s="282"/>
      <c r="M482" s="283"/>
      <c r="N482" s="284"/>
      <c r="O482" s="284"/>
      <c r="P482" s="284"/>
      <c r="Q482" s="284"/>
      <c r="R482" s="284"/>
      <c r="S482" s="284"/>
      <c r="T482" s="28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86" t="s">
        <v>225</v>
      </c>
      <c r="AU482" s="286" t="s">
        <v>91</v>
      </c>
      <c r="AV482" s="13" t="s">
        <v>91</v>
      </c>
      <c r="AW482" s="13" t="s">
        <v>33</v>
      </c>
      <c r="AX482" s="13" t="s">
        <v>78</v>
      </c>
      <c r="AY482" s="286" t="s">
        <v>217</v>
      </c>
    </row>
    <row r="483" s="14" customFormat="1">
      <c r="A483" s="14"/>
      <c r="B483" s="287"/>
      <c r="C483" s="288"/>
      <c r="D483" s="277" t="s">
        <v>225</v>
      </c>
      <c r="E483" s="289" t="s">
        <v>138</v>
      </c>
      <c r="F483" s="290" t="s">
        <v>228</v>
      </c>
      <c r="G483" s="288"/>
      <c r="H483" s="291">
        <v>5</v>
      </c>
      <c r="I483" s="292"/>
      <c r="J483" s="288"/>
      <c r="K483" s="288"/>
      <c r="L483" s="293"/>
      <c r="M483" s="294"/>
      <c r="N483" s="295"/>
      <c r="O483" s="295"/>
      <c r="P483" s="295"/>
      <c r="Q483" s="295"/>
      <c r="R483" s="295"/>
      <c r="S483" s="295"/>
      <c r="T483" s="29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97" t="s">
        <v>225</v>
      </c>
      <c r="AU483" s="297" t="s">
        <v>91</v>
      </c>
      <c r="AV483" s="14" t="s">
        <v>140</v>
      </c>
      <c r="AW483" s="14" t="s">
        <v>33</v>
      </c>
      <c r="AX483" s="14" t="s">
        <v>85</v>
      </c>
      <c r="AY483" s="297" t="s">
        <v>217</v>
      </c>
    </row>
    <row r="484" s="2" customFormat="1" ht="24.15" customHeight="1">
      <c r="A484" s="40"/>
      <c r="B484" s="41"/>
      <c r="C484" s="309" t="s">
        <v>898</v>
      </c>
      <c r="D484" s="309" t="s">
        <v>386</v>
      </c>
      <c r="E484" s="310" t="s">
        <v>899</v>
      </c>
      <c r="F484" s="311" t="s">
        <v>900</v>
      </c>
      <c r="G484" s="312" t="s">
        <v>305</v>
      </c>
      <c r="H484" s="313">
        <v>5</v>
      </c>
      <c r="I484" s="314"/>
      <c r="J484" s="315">
        <f>ROUND(I484*H484,2)</f>
        <v>0</v>
      </c>
      <c r="K484" s="316"/>
      <c r="L484" s="317"/>
      <c r="M484" s="318" t="s">
        <v>1</v>
      </c>
      <c r="N484" s="319" t="s">
        <v>44</v>
      </c>
      <c r="O484" s="99"/>
      <c r="P484" s="272">
        <f>O484*H484</f>
        <v>0</v>
      </c>
      <c r="Q484" s="272">
        <v>0.0025000000000000001</v>
      </c>
      <c r="R484" s="272">
        <f>Q484*H484</f>
        <v>0.012500000000000001</v>
      </c>
      <c r="S484" s="272">
        <v>0</v>
      </c>
      <c r="T484" s="273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74" t="s">
        <v>807</v>
      </c>
      <c r="AT484" s="274" t="s">
        <v>386</v>
      </c>
      <c r="AU484" s="274" t="s">
        <v>91</v>
      </c>
      <c r="AY484" s="17" t="s">
        <v>217</v>
      </c>
      <c r="BE484" s="159">
        <f>IF(N484="základná",J484,0)</f>
        <v>0</v>
      </c>
      <c r="BF484" s="159">
        <f>IF(N484="znížená",J484,0)</f>
        <v>0</v>
      </c>
      <c r="BG484" s="159">
        <f>IF(N484="zákl. prenesená",J484,0)</f>
        <v>0</v>
      </c>
      <c r="BH484" s="159">
        <f>IF(N484="zníž. prenesená",J484,0)</f>
        <v>0</v>
      </c>
      <c r="BI484" s="159">
        <f>IF(N484="nulová",J484,0)</f>
        <v>0</v>
      </c>
      <c r="BJ484" s="17" t="s">
        <v>91</v>
      </c>
      <c r="BK484" s="159">
        <f>ROUND(I484*H484,2)</f>
        <v>0</v>
      </c>
      <c r="BL484" s="17" t="s">
        <v>807</v>
      </c>
      <c r="BM484" s="274" t="s">
        <v>901</v>
      </c>
    </row>
    <row r="485" s="2" customFormat="1" ht="21.75" customHeight="1">
      <c r="A485" s="40"/>
      <c r="B485" s="41"/>
      <c r="C485" s="262" t="s">
        <v>902</v>
      </c>
      <c r="D485" s="262" t="s">
        <v>220</v>
      </c>
      <c r="E485" s="263" t="s">
        <v>903</v>
      </c>
      <c r="F485" s="264" t="s">
        <v>904</v>
      </c>
      <c r="G485" s="265" t="s">
        <v>305</v>
      </c>
      <c r="H485" s="266">
        <v>5</v>
      </c>
      <c r="I485" s="267"/>
      <c r="J485" s="268">
        <f>ROUND(I485*H485,2)</f>
        <v>0</v>
      </c>
      <c r="K485" s="269"/>
      <c r="L485" s="43"/>
      <c r="M485" s="270" t="s">
        <v>1</v>
      </c>
      <c r="N485" s="271" t="s">
        <v>44</v>
      </c>
      <c r="O485" s="99"/>
      <c r="P485" s="272">
        <f>O485*H485</f>
        <v>0</v>
      </c>
      <c r="Q485" s="272">
        <v>0</v>
      </c>
      <c r="R485" s="272">
        <f>Q485*H485</f>
        <v>0</v>
      </c>
      <c r="S485" s="272">
        <v>0</v>
      </c>
      <c r="T485" s="273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74" t="s">
        <v>526</v>
      </c>
      <c r="AT485" s="274" t="s">
        <v>220</v>
      </c>
      <c r="AU485" s="274" t="s">
        <v>91</v>
      </c>
      <c r="AY485" s="17" t="s">
        <v>217</v>
      </c>
      <c r="BE485" s="159">
        <f>IF(N485="základná",J485,0)</f>
        <v>0</v>
      </c>
      <c r="BF485" s="159">
        <f>IF(N485="znížená",J485,0)</f>
        <v>0</v>
      </c>
      <c r="BG485" s="159">
        <f>IF(N485="zákl. prenesená",J485,0)</f>
        <v>0</v>
      </c>
      <c r="BH485" s="159">
        <f>IF(N485="zníž. prenesená",J485,0)</f>
        <v>0</v>
      </c>
      <c r="BI485" s="159">
        <f>IF(N485="nulová",J485,0)</f>
        <v>0</v>
      </c>
      <c r="BJ485" s="17" t="s">
        <v>91</v>
      </c>
      <c r="BK485" s="159">
        <f>ROUND(I485*H485,2)</f>
        <v>0</v>
      </c>
      <c r="BL485" s="17" t="s">
        <v>526</v>
      </c>
      <c r="BM485" s="274" t="s">
        <v>905</v>
      </c>
    </row>
    <row r="486" s="13" customFormat="1">
      <c r="A486" s="13"/>
      <c r="B486" s="275"/>
      <c r="C486" s="276"/>
      <c r="D486" s="277" t="s">
        <v>225</v>
      </c>
      <c r="E486" s="278" t="s">
        <v>1</v>
      </c>
      <c r="F486" s="279" t="s">
        <v>138</v>
      </c>
      <c r="G486" s="276"/>
      <c r="H486" s="280">
        <v>5</v>
      </c>
      <c r="I486" s="281"/>
      <c r="J486" s="276"/>
      <c r="K486" s="276"/>
      <c r="L486" s="282"/>
      <c r="M486" s="283"/>
      <c r="N486" s="284"/>
      <c r="O486" s="284"/>
      <c r="P486" s="284"/>
      <c r="Q486" s="284"/>
      <c r="R486" s="284"/>
      <c r="S486" s="284"/>
      <c r="T486" s="28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86" t="s">
        <v>225</v>
      </c>
      <c r="AU486" s="286" t="s">
        <v>91</v>
      </c>
      <c r="AV486" s="13" t="s">
        <v>91</v>
      </c>
      <c r="AW486" s="13" t="s">
        <v>33</v>
      </c>
      <c r="AX486" s="13" t="s">
        <v>85</v>
      </c>
      <c r="AY486" s="286" t="s">
        <v>217</v>
      </c>
    </row>
    <row r="487" s="2" customFormat="1" ht="24.15" customHeight="1">
      <c r="A487" s="40"/>
      <c r="B487" s="41"/>
      <c r="C487" s="262" t="s">
        <v>906</v>
      </c>
      <c r="D487" s="262" t="s">
        <v>220</v>
      </c>
      <c r="E487" s="263" t="s">
        <v>907</v>
      </c>
      <c r="F487" s="264" t="s">
        <v>908</v>
      </c>
      <c r="G487" s="265" t="s">
        <v>909</v>
      </c>
      <c r="H487" s="266">
        <v>1</v>
      </c>
      <c r="I487" s="267"/>
      <c r="J487" s="268">
        <f>ROUND(I487*H487,2)</f>
        <v>0</v>
      </c>
      <c r="K487" s="269"/>
      <c r="L487" s="43"/>
      <c r="M487" s="270" t="s">
        <v>1</v>
      </c>
      <c r="N487" s="271" t="s">
        <v>44</v>
      </c>
      <c r="O487" s="99"/>
      <c r="P487" s="272">
        <f>O487*H487</f>
        <v>0</v>
      </c>
      <c r="Q487" s="272">
        <v>0</v>
      </c>
      <c r="R487" s="272">
        <f>Q487*H487</f>
        <v>0</v>
      </c>
      <c r="S487" s="272">
        <v>0</v>
      </c>
      <c r="T487" s="273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74" t="s">
        <v>526</v>
      </c>
      <c r="AT487" s="274" t="s">
        <v>220</v>
      </c>
      <c r="AU487" s="274" t="s">
        <v>91</v>
      </c>
      <c r="AY487" s="17" t="s">
        <v>217</v>
      </c>
      <c r="BE487" s="159">
        <f>IF(N487="základná",J487,0)</f>
        <v>0</v>
      </c>
      <c r="BF487" s="159">
        <f>IF(N487="znížená",J487,0)</f>
        <v>0</v>
      </c>
      <c r="BG487" s="159">
        <f>IF(N487="zákl. prenesená",J487,0)</f>
        <v>0</v>
      </c>
      <c r="BH487" s="159">
        <f>IF(N487="zníž. prenesená",J487,0)</f>
        <v>0</v>
      </c>
      <c r="BI487" s="159">
        <f>IF(N487="nulová",J487,0)</f>
        <v>0</v>
      </c>
      <c r="BJ487" s="17" t="s">
        <v>91</v>
      </c>
      <c r="BK487" s="159">
        <f>ROUND(I487*H487,2)</f>
        <v>0</v>
      </c>
      <c r="BL487" s="17" t="s">
        <v>526</v>
      </c>
      <c r="BM487" s="274" t="s">
        <v>910</v>
      </c>
    </row>
    <row r="488" s="2" customFormat="1" ht="24.15" customHeight="1">
      <c r="A488" s="40"/>
      <c r="B488" s="41"/>
      <c r="C488" s="262" t="s">
        <v>911</v>
      </c>
      <c r="D488" s="262" t="s">
        <v>220</v>
      </c>
      <c r="E488" s="263" t="s">
        <v>912</v>
      </c>
      <c r="F488" s="264" t="s">
        <v>913</v>
      </c>
      <c r="G488" s="265" t="s">
        <v>305</v>
      </c>
      <c r="H488" s="266">
        <v>2</v>
      </c>
      <c r="I488" s="267"/>
      <c r="J488" s="268">
        <f>ROUND(I488*H488,2)</f>
        <v>0</v>
      </c>
      <c r="K488" s="269"/>
      <c r="L488" s="43"/>
      <c r="M488" s="270" t="s">
        <v>1</v>
      </c>
      <c r="N488" s="271" t="s">
        <v>44</v>
      </c>
      <c r="O488" s="99"/>
      <c r="P488" s="272">
        <f>O488*H488</f>
        <v>0</v>
      </c>
      <c r="Q488" s="272">
        <v>0</v>
      </c>
      <c r="R488" s="272">
        <f>Q488*H488</f>
        <v>0</v>
      </c>
      <c r="S488" s="272">
        <v>0</v>
      </c>
      <c r="T488" s="273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74" t="s">
        <v>526</v>
      </c>
      <c r="AT488" s="274" t="s">
        <v>220</v>
      </c>
      <c r="AU488" s="274" t="s">
        <v>91</v>
      </c>
      <c r="AY488" s="17" t="s">
        <v>217</v>
      </c>
      <c r="BE488" s="159">
        <f>IF(N488="základná",J488,0)</f>
        <v>0</v>
      </c>
      <c r="BF488" s="159">
        <f>IF(N488="znížená",J488,0)</f>
        <v>0</v>
      </c>
      <c r="BG488" s="159">
        <f>IF(N488="zákl. prenesená",J488,0)</f>
        <v>0</v>
      </c>
      <c r="BH488" s="159">
        <f>IF(N488="zníž. prenesená",J488,0)</f>
        <v>0</v>
      </c>
      <c r="BI488" s="159">
        <f>IF(N488="nulová",J488,0)</f>
        <v>0</v>
      </c>
      <c r="BJ488" s="17" t="s">
        <v>91</v>
      </c>
      <c r="BK488" s="159">
        <f>ROUND(I488*H488,2)</f>
        <v>0</v>
      </c>
      <c r="BL488" s="17" t="s">
        <v>526</v>
      </c>
      <c r="BM488" s="274" t="s">
        <v>914</v>
      </c>
    </row>
    <row r="489" s="13" customFormat="1">
      <c r="A489" s="13"/>
      <c r="B489" s="275"/>
      <c r="C489" s="276"/>
      <c r="D489" s="277" t="s">
        <v>225</v>
      </c>
      <c r="E489" s="278" t="s">
        <v>1</v>
      </c>
      <c r="F489" s="279" t="s">
        <v>1007</v>
      </c>
      <c r="G489" s="276"/>
      <c r="H489" s="280">
        <v>1</v>
      </c>
      <c r="I489" s="281"/>
      <c r="J489" s="276"/>
      <c r="K489" s="276"/>
      <c r="L489" s="282"/>
      <c r="M489" s="283"/>
      <c r="N489" s="284"/>
      <c r="O489" s="284"/>
      <c r="P489" s="284"/>
      <c r="Q489" s="284"/>
      <c r="R489" s="284"/>
      <c r="S489" s="284"/>
      <c r="T489" s="28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86" t="s">
        <v>225</v>
      </c>
      <c r="AU489" s="286" t="s">
        <v>91</v>
      </c>
      <c r="AV489" s="13" t="s">
        <v>91</v>
      </c>
      <c r="AW489" s="13" t="s">
        <v>33</v>
      </c>
      <c r="AX489" s="13" t="s">
        <v>78</v>
      </c>
      <c r="AY489" s="286" t="s">
        <v>217</v>
      </c>
    </row>
    <row r="490" s="13" customFormat="1">
      <c r="A490" s="13"/>
      <c r="B490" s="275"/>
      <c r="C490" s="276"/>
      <c r="D490" s="277" t="s">
        <v>225</v>
      </c>
      <c r="E490" s="278" t="s">
        <v>1</v>
      </c>
      <c r="F490" s="279" t="s">
        <v>1008</v>
      </c>
      <c r="G490" s="276"/>
      <c r="H490" s="280">
        <v>1</v>
      </c>
      <c r="I490" s="281"/>
      <c r="J490" s="276"/>
      <c r="K490" s="276"/>
      <c r="L490" s="282"/>
      <c r="M490" s="283"/>
      <c r="N490" s="284"/>
      <c r="O490" s="284"/>
      <c r="P490" s="284"/>
      <c r="Q490" s="284"/>
      <c r="R490" s="284"/>
      <c r="S490" s="284"/>
      <c r="T490" s="28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86" t="s">
        <v>225</v>
      </c>
      <c r="AU490" s="286" t="s">
        <v>91</v>
      </c>
      <c r="AV490" s="13" t="s">
        <v>91</v>
      </c>
      <c r="AW490" s="13" t="s">
        <v>33</v>
      </c>
      <c r="AX490" s="13" t="s">
        <v>78</v>
      </c>
      <c r="AY490" s="286" t="s">
        <v>217</v>
      </c>
    </row>
    <row r="491" s="14" customFormat="1">
      <c r="A491" s="14"/>
      <c r="B491" s="287"/>
      <c r="C491" s="288"/>
      <c r="D491" s="277" t="s">
        <v>225</v>
      </c>
      <c r="E491" s="289" t="s">
        <v>1</v>
      </c>
      <c r="F491" s="290" t="s">
        <v>228</v>
      </c>
      <c r="G491" s="288"/>
      <c r="H491" s="291">
        <v>2</v>
      </c>
      <c r="I491" s="292"/>
      <c r="J491" s="288"/>
      <c r="K491" s="288"/>
      <c r="L491" s="293"/>
      <c r="M491" s="294"/>
      <c r="N491" s="295"/>
      <c r="O491" s="295"/>
      <c r="P491" s="295"/>
      <c r="Q491" s="295"/>
      <c r="R491" s="295"/>
      <c r="S491" s="295"/>
      <c r="T491" s="29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97" t="s">
        <v>225</v>
      </c>
      <c r="AU491" s="297" t="s">
        <v>91</v>
      </c>
      <c r="AV491" s="14" t="s">
        <v>140</v>
      </c>
      <c r="AW491" s="14" t="s">
        <v>33</v>
      </c>
      <c r="AX491" s="14" t="s">
        <v>85</v>
      </c>
      <c r="AY491" s="297" t="s">
        <v>217</v>
      </c>
    </row>
    <row r="492" s="12" customFormat="1" ht="22.8" customHeight="1">
      <c r="A492" s="12"/>
      <c r="B492" s="247"/>
      <c r="C492" s="248"/>
      <c r="D492" s="249" t="s">
        <v>77</v>
      </c>
      <c r="E492" s="260" t="s">
        <v>917</v>
      </c>
      <c r="F492" s="260" t="s">
        <v>918</v>
      </c>
      <c r="G492" s="248"/>
      <c r="H492" s="248"/>
      <c r="I492" s="251"/>
      <c r="J492" s="261">
        <f>BK492</f>
        <v>0</v>
      </c>
      <c r="K492" s="248"/>
      <c r="L492" s="252"/>
      <c r="M492" s="253"/>
      <c r="N492" s="254"/>
      <c r="O492" s="254"/>
      <c r="P492" s="255">
        <f>SUM(P493:P495)</f>
        <v>0</v>
      </c>
      <c r="Q492" s="254"/>
      <c r="R492" s="255">
        <f>SUM(R493:R495)</f>
        <v>0</v>
      </c>
      <c r="S492" s="254"/>
      <c r="T492" s="256">
        <f>SUM(T493:T495)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57" t="s">
        <v>234</v>
      </c>
      <c r="AT492" s="258" t="s">
        <v>77</v>
      </c>
      <c r="AU492" s="258" t="s">
        <v>85</v>
      </c>
      <c r="AY492" s="257" t="s">
        <v>217</v>
      </c>
      <c r="BK492" s="259">
        <f>SUM(BK493:BK495)</f>
        <v>0</v>
      </c>
    </row>
    <row r="493" s="2" customFormat="1" ht="24.15" customHeight="1">
      <c r="A493" s="40"/>
      <c r="B493" s="41"/>
      <c r="C493" s="262" t="s">
        <v>919</v>
      </c>
      <c r="D493" s="262" t="s">
        <v>220</v>
      </c>
      <c r="E493" s="263" t="s">
        <v>920</v>
      </c>
      <c r="F493" s="264" t="s">
        <v>921</v>
      </c>
      <c r="G493" s="265" t="s">
        <v>231</v>
      </c>
      <c r="H493" s="266">
        <v>25</v>
      </c>
      <c r="I493" s="267"/>
      <c r="J493" s="268">
        <f>ROUND(I493*H493,2)</f>
        <v>0</v>
      </c>
      <c r="K493" s="269"/>
      <c r="L493" s="43"/>
      <c r="M493" s="270" t="s">
        <v>1</v>
      </c>
      <c r="N493" s="271" t="s">
        <v>44</v>
      </c>
      <c r="O493" s="99"/>
      <c r="P493" s="272">
        <f>O493*H493</f>
        <v>0</v>
      </c>
      <c r="Q493" s="272">
        <v>0</v>
      </c>
      <c r="R493" s="272">
        <f>Q493*H493</f>
        <v>0</v>
      </c>
      <c r="S493" s="272">
        <v>0</v>
      </c>
      <c r="T493" s="273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74" t="s">
        <v>526</v>
      </c>
      <c r="AT493" s="274" t="s">
        <v>220</v>
      </c>
      <c r="AU493" s="274" t="s">
        <v>91</v>
      </c>
      <c r="AY493" s="17" t="s">
        <v>217</v>
      </c>
      <c r="BE493" s="159">
        <f>IF(N493="základná",J493,0)</f>
        <v>0</v>
      </c>
      <c r="BF493" s="159">
        <f>IF(N493="znížená",J493,0)</f>
        <v>0</v>
      </c>
      <c r="BG493" s="159">
        <f>IF(N493="zákl. prenesená",J493,0)</f>
        <v>0</v>
      </c>
      <c r="BH493" s="159">
        <f>IF(N493="zníž. prenesená",J493,0)</f>
        <v>0</v>
      </c>
      <c r="BI493" s="159">
        <f>IF(N493="nulová",J493,0)</f>
        <v>0</v>
      </c>
      <c r="BJ493" s="17" t="s">
        <v>91</v>
      </c>
      <c r="BK493" s="159">
        <f>ROUND(I493*H493,2)</f>
        <v>0</v>
      </c>
      <c r="BL493" s="17" t="s">
        <v>526</v>
      </c>
      <c r="BM493" s="274" t="s">
        <v>922</v>
      </c>
    </row>
    <row r="494" s="13" customFormat="1">
      <c r="A494" s="13"/>
      <c r="B494" s="275"/>
      <c r="C494" s="276"/>
      <c r="D494" s="277" t="s">
        <v>225</v>
      </c>
      <c r="E494" s="278" t="s">
        <v>1</v>
      </c>
      <c r="F494" s="279" t="s">
        <v>923</v>
      </c>
      <c r="G494" s="276"/>
      <c r="H494" s="280">
        <v>25</v>
      </c>
      <c r="I494" s="281"/>
      <c r="J494" s="276"/>
      <c r="K494" s="276"/>
      <c r="L494" s="282"/>
      <c r="M494" s="283"/>
      <c r="N494" s="284"/>
      <c r="O494" s="284"/>
      <c r="P494" s="284"/>
      <c r="Q494" s="284"/>
      <c r="R494" s="284"/>
      <c r="S494" s="284"/>
      <c r="T494" s="28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86" t="s">
        <v>225</v>
      </c>
      <c r="AU494" s="286" t="s">
        <v>91</v>
      </c>
      <c r="AV494" s="13" t="s">
        <v>91</v>
      </c>
      <c r="AW494" s="13" t="s">
        <v>33</v>
      </c>
      <c r="AX494" s="13" t="s">
        <v>78</v>
      </c>
      <c r="AY494" s="286" t="s">
        <v>217</v>
      </c>
    </row>
    <row r="495" s="14" customFormat="1">
      <c r="A495" s="14"/>
      <c r="B495" s="287"/>
      <c r="C495" s="288"/>
      <c r="D495" s="277" t="s">
        <v>225</v>
      </c>
      <c r="E495" s="289" t="s">
        <v>1</v>
      </c>
      <c r="F495" s="290" t="s">
        <v>228</v>
      </c>
      <c r="G495" s="288"/>
      <c r="H495" s="291">
        <v>25</v>
      </c>
      <c r="I495" s="292"/>
      <c r="J495" s="288"/>
      <c r="K495" s="288"/>
      <c r="L495" s="293"/>
      <c r="M495" s="294"/>
      <c r="N495" s="295"/>
      <c r="O495" s="295"/>
      <c r="P495" s="295"/>
      <c r="Q495" s="295"/>
      <c r="R495" s="295"/>
      <c r="S495" s="295"/>
      <c r="T495" s="29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97" t="s">
        <v>225</v>
      </c>
      <c r="AU495" s="297" t="s">
        <v>91</v>
      </c>
      <c r="AV495" s="14" t="s">
        <v>140</v>
      </c>
      <c r="AW495" s="14" t="s">
        <v>33</v>
      </c>
      <c r="AX495" s="14" t="s">
        <v>85</v>
      </c>
      <c r="AY495" s="297" t="s">
        <v>217</v>
      </c>
    </row>
    <row r="496" s="12" customFormat="1" ht="25.92" customHeight="1">
      <c r="A496" s="12"/>
      <c r="B496" s="247"/>
      <c r="C496" s="248"/>
      <c r="D496" s="249" t="s">
        <v>77</v>
      </c>
      <c r="E496" s="250" t="s">
        <v>924</v>
      </c>
      <c r="F496" s="250" t="s">
        <v>925</v>
      </c>
      <c r="G496" s="248"/>
      <c r="H496" s="248"/>
      <c r="I496" s="251"/>
      <c r="J496" s="226">
        <f>BK496</f>
        <v>0</v>
      </c>
      <c r="K496" s="248"/>
      <c r="L496" s="252"/>
      <c r="M496" s="253"/>
      <c r="N496" s="254"/>
      <c r="O496" s="254"/>
      <c r="P496" s="255">
        <f>P497</f>
        <v>0</v>
      </c>
      <c r="Q496" s="254"/>
      <c r="R496" s="255">
        <f>R497</f>
        <v>0</v>
      </c>
      <c r="S496" s="254"/>
      <c r="T496" s="256">
        <f>T497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57" t="s">
        <v>140</v>
      </c>
      <c r="AT496" s="258" t="s">
        <v>77</v>
      </c>
      <c r="AU496" s="258" t="s">
        <v>78</v>
      </c>
      <c r="AY496" s="257" t="s">
        <v>217</v>
      </c>
      <c r="BK496" s="259">
        <f>BK497</f>
        <v>0</v>
      </c>
    </row>
    <row r="497" s="2" customFormat="1" ht="44.25" customHeight="1">
      <c r="A497" s="40"/>
      <c r="B497" s="41"/>
      <c r="C497" s="262" t="s">
        <v>926</v>
      </c>
      <c r="D497" s="262" t="s">
        <v>220</v>
      </c>
      <c r="E497" s="263" t="s">
        <v>927</v>
      </c>
      <c r="F497" s="264" t="s">
        <v>928</v>
      </c>
      <c r="G497" s="265" t="s">
        <v>929</v>
      </c>
      <c r="H497" s="266">
        <v>5</v>
      </c>
      <c r="I497" s="267"/>
      <c r="J497" s="268">
        <f>ROUND(I497*H497,2)</f>
        <v>0</v>
      </c>
      <c r="K497" s="269"/>
      <c r="L497" s="43"/>
      <c r="M497" s="270" t="s">
        <v>1</v>
      </c>
      <c r="N497" s="271" t="s">
        <v>44</v>
      </c>
      <c r="O497" s="99"/>
      <c r="P497" s="272">
        <f>O497*H497</f>
        <v>0</v>
      </c>
      <c r="Q497" s="272">
        <v>0</v>
      </c>
      <c r="R497" s="272">
        <f>Q497*H497</f>
        <v>0</v>
      </c>
      <c r="S497" s="272">
        <v>0</v>
      </c>
      <c r="T497" s="273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74" t="s">
        <v>930</v>
      </c>
      <c r="AT497" s="274" t="s">
        <v>220</v>
      </c>
      <c r="AU497" s="274" t="s">
        <v>85</v>
      </c>
      <c r="AY497" s="17" t="s">
        <v>217</v>
      </c>
      <c r="BE497" s="159">
        <f>IF(N497="základná",J497,0)</f>
        <v>0</v>
      </c>
      <c r="BF497" s="159">
        <f>IF(N497="znížená",J497,0)</f>
        <v>0</v>
      </c>
      <c r="BG497" s="159">
        <f>IF(N497="zákl. prenesená",J497,0)</f>
        <v>0</v>
      </c>
      <c r="BH497" s="159">
        <f>IF(N497="zníž. prenesená",J497,0)</f>
        <v>0</v>
      </c>
      <c r="BI497" s="159">
        <f>IF(N497="nulová",J497,0)</f>
        <v>0</v>
      </c>
      <c r="BJ497" s="17" t="s">
        <v>91</v>
      </c>
      <c r="BK497" s="159">
        <f>ROUND(I497*H497,2)</f>
        <v>0</v>
      </c>
      <c r="BL497" s="17" t="s">
        <v>930</v>
      </c>
      <c r="BM497" s="274" t="s">
        <v>931</v>
      </c>
    </row>
    <row r="498" s="12" customFormat="1" ht="25.92" customHeight="1">
      <c r="A498" s="12"/>
      <c r="B498" s="247"/>
      <c r="C498" s="248"/>
      <c r="D498" s="249" t="s">
        <v>77</v>
      </c>
      <c r="E498" s="250" t="s">
        <v>196</v>
      </c>
      <c r="F498" s="250" t="s">
        <v>932</v>
      </c>
      <c r="G498" s="248"/>
      <c r="H498" s="248"/>
      <c r="I498" s="251"/>
      <c r="J498" s="226">
        <f>BK498</f>
        <v>0</v>
      </c>
      <c r="K498" s="248"/>
      <c r="L498" s="252"/>
      <c r="M498" s="253"/>
      <c r="N498" s="254"/>
      <c r="O498" s="254"/>
      <c r="P498" s="255">
        <f>SUM(P499:P503)</f>
        <v>0</v>
      </c>
      <c r="Q498" s="254"/>
      <c r="R498" s="255">
        <f>SUM(R499:R503)</f>
        <v>0</v>
      </c>
      <c r="S498" s="254"/>
      <c r="T498" s="256">
        <f>SUM(T499:T503)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57" t="s">
        <v>242</v>
      </c>
      <c r="AT498" s="258" t="s">
        <v>77</v>
      </c>
      <c r="AU498" s="258" t="s">
        <v>78</v>
      </c>
      <c r="AY498" s="257" t="s">
        <v>217</v>
      </c>
      <c r="BK498" s="259">
        <f>SUM(BK499:BK503)</f>
        <v>0</v>
      </c>
    </row>
    <row r="499" s="2" customFormat="1" ht="55.5" customHeight="1">
      <c r="A499" s="40"/>
      <c r="B499" s="41"/>
      <c r="C499" s="262" t="s">
        <v>933</v>
      </c>
      <c r="D499" s="262" t="s">
        <v>220</v>
      </c>
      <c r="E499" s="263" t="s">
        <v>934</v>
      </c>
      <c r="F499" s="264" t="s">
        <v>935</v>
      </c>
      <c r="G499" s="265" t="s">
        <v>936</v>
      </c>
      <c r="H499" s="266">
        <v>1</v>
      </c>
      <c r="I499" s="267"/>
      <c r="J499" s="268">
        <f>ROUND(I499*H499,2)</f>
        <v>0</v>
      </c>
      <c r="K499" s="269"/>
      <c r="L499" s="43"/>
      <c r="M499" s="270" t="s">
        <v>1</v>
      </c>
      <c r="N499" s="271" t="s">
        <v>44</v>
      </c>
      <c r="O499" s="99"/>
      <c r="P499" s="272">
        <f>O499*H499</f>
        <v>0</v>
      </c>
      <c r="Q499" s="272">
        <v>0</v>
      </c>
      <c r="R499" s="272">
        <f>Q499*H499</f>
        <v>0</v>
      </c>
      <c r="S499" s="272">
        <v>0</v>
      </c>
      <c r="T499" s="273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74" t="s">
        <v>937</v>
      </c>
      <c r="AT499" s="274" t="s">
        <v>220</v>
      </c>
      <c r="AU499" s="274" t="s">
        <v>85</v>
      </c>
      <c r="AY499" s="17" t="s">
        <v>217</v>
      </c>
      <c r="BE499" s="159">
        <f>IF(N499="základná",J499,0)</f>
        <v>0</v>
      </c>
      <c r="BF499" s="159">
        <f>IF(N499="znížená",J499,0)</f>
        <v>0</v>
      </c>
      <c r="BG499" s="159">
        <f>IF(N499="zákl. prenesená",J499,0)</f>
        <v>0</v>
      </c>
      <c r="BH499" s="159">
        <f>IF(N499="zníž. prenesená",J499,0)</f>
        <v>0</v>
      </c>
      <c r="BI499" s="159">
        <f>IF(N499="nulová",J499,0)</f>
        <v>0</v>
      </c>
      <c r="BJ499" s="17" t="s">
        <v>91</v>
      </c>
      <c r="BK499" s="159">
        <f>ROUND(I499*H499,2)</f>
        <v>0</v>
      </c>
      <c r="BL499" s="17" t="s">
        <v>937</v>
      </c>
      <c r="BM499" s="274" t="s">
        <v>938</v>
      </c>
    </row>
    <row r="500" s="2" customFormat="1" ht="44.25" customHeight="1">
      <c r="A500" s="40"/>
      <c r="B500" s="41"/>
      <c r="C500" s="262" t="s">
        <v>939</v>
      </c>
      <c r="D500" s="262" t="s">
        <v>220</v>
      </c>
      <c r="E500" s="263" t="s">
        <v>940</v>
      </c>
      <c r="F500" s="264" t="s">
        <v>941</v>
      </c>
      <c r="G500" s="265" t="s">
        <v>223</v>
      </c>
      <c r="H500" s="266">
        <v>18.344999999999999</v>
      </c>
      <c r="I500" s="267"/>
      <c r="J500" s="268">
        <f>ROUND(I500*H500,2)</f>
        <v>0</v>
      </c>
      <c r="K500" s="269"/>
      <c r="L500" s="43"/>
      <c r="M500" s="270" t="s">
        <v>1</v>
      </c>
      <c r="N500" s="271" t="s">
        <v>44</v>
      </c>
      <c r="O500" s="99"/>
      <c r="P500" s="272">
        <f>O500*H500</f>
        <v>0</v>
      </c>
      <c r="Q500" s="272">
        <v>0</v>
      </c>
      <c r="R500" s="272">
        <f>Q500*H500</f>
        <v>0</v>
      </c>
      <c r="S500" s="272">
        <v>0</v>
      </c>
      <c r="T500" s="273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74" t="s">
        <v>937</v>
      </c>
      <c r="AT500" s="274" t="s">
        <v>220</v>
      </c>
      <c r="AU500" s="274" t="s">
        <v>85</v>
      </c>
      <c r="AY500" s="17" t="s">
        <v>217</v>
      </c>
      <c r="BE500" s="159">
        <f>IF(N500="základná",J500,0)</f>
        <v>0</v>
      </c>
      <c r="BF500" s="159">
        <f>IF(N500="znížená",J500,0)</f>
        <v>0</v>
      </c>
      <c r="BG500" s="159">
        <f>IF(N500="zákl. prenesená",J500,0)</f>
        <v>0</v>
      </c>
      <c r="BH500" s="159">
        <f>IF(N500="zníž. prenesená",J500,0)</f>
        <v>0</v>
      </c>
      <c r="BI500" s="159">
        <f>IF(N500="nulová",J500,0)</f>
        <v>0</v>
      </c>
      <c r="BJ500" s="17" t="s">
        <v>91</v>
      </c>
      <c r="BK500" s="159">
        <f>ROUND(I500*H500,2)</f>
        <v>0</v>
      </c>
      <c r="BL500" s="17" t="s">
        <v>937</v>
      </c>
      <c r="BM500" s="274" t="s">
        <v>942</v>
      </c>
    </row>
    <row r="501" s="13" customFormat="1">
      <c r="A501" s="13"/>
      <c r="B501" s="275"/>
      <c r="C501" s="276"/>
      <c r="D501" s="277" t="s">
        <v>225</v>
      </c>
      <c r="E501" s="278" t="s">
        <v>1</v>
      </c>
      <c r="F501" s="279" t="s">
        <v>283</v>
      </c>
      <c r="G501" s="276"/>
      <c r="H501" s="280">
        <v>18.344999999999999</v>
      </c>
      <c r="I501" s="281"/>
      <c r="J501" s="276"/>
      <c r="K501" s="276"/>
      <c r="L501" s="282"/>
      <c r="M501" s="283"/>
      <c r="N501" s="284"/>
      <c r="O501" s="284"/>
      <c r="P501" s="284"/>
      <c r="Q501" s="284"/>
      <c r="R501" s="284"/>
      <c r="S501" s="284"/>
      <c r="T501" s="28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86" t="s">
        <v>225</v>
      </c>
      <c r="AU501" s="286" t="s">
        <v>85</v>
      </c>
      <c r="AV501" s="13" t="s">
        <v>91</v>
      </c>
      <c r="AW501" s="13" t="s">
        <v>33</v>
      </c>
      <c r="AX501" s="13" t="s">
        <v>78</v>
      </c>
      <c r="AY501" s="286" t="s">
        <v>217</v>
      </c>
    </row>
    <row r="502" s="14" customFormat="1">
      <c r="A502" s="14"/>
      <c r="B502" s="287"/>
      <c r="C502" s="288"/>
      <c r="D502" s="277" t="s">
        <v>225</v>
      </c>
      <c r="E502" s="289" t="s">
        <v>1</v>
      </c>
      <c r="F502" s="290" t="s">
        <v>228</v>
      </c>
      <c r="G502" s="288"/>
      <c r="H502" s="291">
        <v>18.344999999999999</v>
      </c>
      <c r="I502" s="292"/>
      <c r="J502" s="288"/>
      <c r="K502" s="288"/>
      <c r="L502" s="293"/>
      <c r="M502" s="294"/>
      <c r="N502" s="295"/>
      <c r="O502" s="295"/>
      <c r="P502" s="295"/>
      <c r="Q502" s="295"/>
      <c r="R502" s="295"/>
      <c r="S502" s="295"/>
      <c r="T502" s="29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97" t="s">
        <v>225</v>
      </c>
      <c r="AU502" s="297" t="s">
        <v>85</v>
      </c>
      <c r="AV502" s="14" t="s">
        <v>140</v>
      </c>
      <c r="AW502" s="14" t="s">
        <v>33</v>
      </c>
      <c r="AX502" s="14" t="s">
        <v>85</v>
      </c>
      <c r="AY502" s="297" t="s">
        <v>217</v>
      </c>
    </row>
    <row r="503" s="2" customFormat="1" ht="24.15" customHeight="1">
      <c r="A503" s="40"/>
      <c r="B503" s="41"/>
      <c r="C503" s="262" t="s">
        <v>943</v>
      </c>
      <c r="D503" s="262" t="s">
        <v>220</v>
      </c>
      <c r="E503" s="263" t="s">
        <v>944</v>
      </c>
      <c r="F503" s="264" t="s">
        <v>945</v>
      </c>
      <c r="G503" s="265" t="s">
        <v>936</v>
      </c>
      <c r="H503" s="266">
        <v>1</v>
      </c>
      <c r="I503" s="267"/>
      <c r="J503" s="268">
        <f>ROUND(I503*H503,2)</f>
        <v>0</v>
      </c>
      <c r="K503" s="269"/>
      <c r="L503" s="43"/>
      <c r="M503" s="270" t="s">
        <v>1</v>
      </c>
      <c r="N503" s="271" t="s">
        <v>44</v>
      </c>
      <c r="O503" s="99"/>
      <c r="P503" s="272">
        <f>O503*H503</f>
        <v>0</v>
      </c>
      <c r="Q503" s="272">
        <v>0</v>
      </c>
      <c r="R503" s="272">
        <f>Q503*H503</f>
        <v>0</v>
      </c>
      <c r="S503" s="272">
        <v>0</v>
      </c>
      <c r="T503" s="273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74" t="s">
        <v>937</v>
      </c>
      <c r="AT503" s="274" t="s">
        <v>220</v>
      </c>
      <c r="AU503" s="274" t="s">
        <v>85</v>
      </c>
      <c r="AY503" s="17" t="s">
        <v>217</v>
      </c>
      <c r="BE503" s="159">
        <f>IF(N503="základná",J503,0)</f>
        <v>0</v>
      </c>
      <c r="BF503" s="159">
        <f>IF(N503="znížená",J503,0)</f>
        <v>0</v>
      </c>
      <c r="BG503" s="159">
        <f>IF(N503="zákl. prenesená",J503,0)</f>
        <v>0</v>
      </c>
      <c r="BH503" s="159">
        <f>IF(N503="zníž. prenesená",J503,0)</f>
        <v>0</v>
      </c>
      <c r="BI503" s="159">
        <f>IF(N503="nulová",J503,0)</f>
        <v>0</v>
      </c>
      <c r="BJ503" s="17" t="s">
        <v>91</v>
      </c>
      <c r="BK503" s="159">
        <f>ROUND(I503*H503,2)</f>
        <v>0</v>
      </c>
      <c r="BL503" s="17" t="s">
        <v>937</v>
      </c>
      <c r="BM503" s="274" t="s">
        <v>946</v>
      </c>
    </row>
    <row r="504" s="12" customFormat="1" ht="25.92" customHeight="1">
      <c r="A504" s="12"/>
      <c r="B504" s="247"/>
      <c r="C504" s="248"/>
      <c r="D504" s="249" t="s">
        <v>77</v>
      </c>
      <c r="E504" s="250" t="s">
        <v>947</v>
      </c>
      <c r="F504" s="250" t="s">
        <v>948</v>
      </c>
      <c r="G504" s="248"/>
      <c r="H504" s="248"/>
      <c r="I504" s="251"/>
      <c r="J504" s="226">
        <f>BK504</f>
        <v>0</v>
      </c>
      <c r="K504" s="248"/>
      <c r="L504" s="252"/>
      <c r="M504" s="253"/>
      <c r="N504" s="254"/>
      <c r="O504" s="254"/>
      <c r="P504" s="255">
        <f>SUM(P505:P508)</f>
        <v>0</v>
      </c>
      <c r="Q504" s="254"/>
      <c r="R504" s="255">
        <f>SUM(R505:R508)</f>
        <v>0</v>
      </c>
      <c r="S504" s="254"/>
      <c r="T504" s="256">
        <f>SUM(T505:T508)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57" t="s">
        <v>85</v>
      </c>
      <c r="AT504" s="258" t="s">
        <v>77</v>
      </c>
      <c r="AU504" s="258" t="s">
        <v>78</v>
      </c>
      <c r="AY504" s="257" t="s">
        <v>217</v>
      </c>
      <c r="BK504" s="259">
        <f>SUM(BK505:BK508)</f>
        <v>0</v>
      </c>
    </row>
    <row r="505" s="2" customFormat="1" ht="55.5" customHeight="1">
      <c r="A505" s="40"/>
      <c r="B505" s="41"/>
      <c r="C505" s="262" t="s">
        <v>949</v>
      </c>
      <c r="D505" s="262" t="s">
        <v>220</v>
      </c>
      <c r="E505" s="263" t="s">
        <v>950</v>
      </c>
      <c r="F505" s="264" t="s">
        <v>951</v>
      </c>
      <c r="G505" s="265" t="s">
        <v>1</v>
      </c>
      <c r="H505" s="266">
        <v>0</v>
      </c>
      <c r="I505" s="267"/>
      <c r="J505" s="268">
        <f>ROUND(I505*H505,2)</f>
        <v>0</v>
      </c>
      <c r="K505" s="269"/>
      <c r="L505" s="43"/>
      <c r="M505" s="270" t="s">
        <v>1</v>
      </c>
      <c r="N505" s="271" t="s">
        <v>44</v>
      </c>
      <c r="O505" s="99"/>
      <c r="P505" s="272">
        <f>O505*H505</f>
        <v>0</v>
      </c>
      <c r="Q505" s="272">
        <v>0</v>
      </c>
      <c r="R505" s="272">
        <f>Q505*H505</f>
        <v>0</v>
      </c>
      <c r="S505" s="272">
        <v>0</v>
      </c>
      <c r="T505" s="273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74" t="s">
        <v>930</v>
      </c>
      <c r="AT505" s="274" t="s">
        <v>220</v>
      </c>
      <c r="AU505" s="274" t="s">
        <v>85</v>
      </c>
      <c r="AY505" s="17" t="s">
        <v>217</v>
      </c>
      <c r="BE505" s="159">
        <f>IF(N505="základná",J505,0)</f>
        <v>0</v>
      </c>
      <c r="BF505" s="159">
        <f>IF(N505="znížená",J505,0)</f>
        <v>0</v>
      </c>
      <c r="BG505" s="159">
        <f>IF(N505="zákl. prenesená",J505,0)</f>
        <v>0</v>
      </c>
      <c r="BH505" s="159">
        <f>IF(N505="zníž. prenesená",J505,0)</f>
        <v>0</v>
      </c>
      <c r="BI505" s="159">
        <f>IF(N505="nulová",J505,0)</f>
        <v>0</v>
      </c>
      <c r="BJ505" s="17" t="s">
        <v>91</v>
      </c>
      <c r="BK505" s="159">
        <f>ROUND(I505*H505,2)</f>
        <v>0</v>
      </c>
      <c r="BL505" s="17" t="s">
        <v>930</v>
      </c>
      <c r="BM505" s="274" t="s">
        <v>952</v>
      </c>
    </row>
    <row r="506" s="2" customFormat="1">
      <c r="A506" s="40"/>
      <c r="B506" s="41"/>
      <c r="C506" s="42"/>
      <c r="D506" s="277" t="s">
        <v>953</v>
      </c>
      <c r="E506" s="42"/>
      <c r="F506" s="320" t="s">
        <v>954</v>
      </c>
      <c r="G506" s="42"/>
      <c r="H506" s="42"/>
      <c r="I506" s="232"/>
      <c r="J506" s="42"/>
      <c r="K506" s="42"/>
      <c r="L506" s="43"/>
      <c r="M506" s="321"/>
      <c r="N506" s="322"/>
      <c r="O506" s="99"/>
      <c r="P506" s="99"/>
      <c r="Q506" s="99"/>
      <c r="R506" s="99"/>
      <c r="S506" s="99"/>
      <c r="T506" s="10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7" t="s">
        <v>953</v>
      </c>
      <c r="AU506" s="17" t="s">
        <v>85</v>
      </c>
    </row>
    <row r="507" s="2" customFormat="1" ht="49.05" customHeight="1">
      <c r="A507" s="40"/>
      <c r="B507" s="41"/>
      <c r="C507" s="262" t="s">
        <v>955</v>
      </c>
      <c r="D507" s="262" t="s">
        <v>220</v>
      </c>
      <c r="E507" s="263" t="s">
        <v>956</v>
      </c>
      <c r="F507" s="264" t="s">
        <v>957</v>
      </c>
      <c r="G507" s="265" t="s">
        <v>1</v>
      </c>
      <c r="H507" s="266">
        <v>0</v>
      </c>
      <c r="I507" s="267"/>
      <c r="J507" s="268">
        <f>ROUND(I507*H507,2)</f>
        <v>0</v>
      </c>
      <c r="K507" s="269"/>
      <c r="L507" s="43"/>
      <c r="M507" s="270" t="s">
        <v>1</v>
      </c>
      <c r="N507" s="271" t="s">
        <v>44</v>
      </c>
      <c r="O507" s="99"/>
      <c r="P507" s="272">
        <f>O507*H507</f>
        <v>0</v>
      </c>
      <c r="Q507" s="272">
        <v>0</v>
      </c>
      <c r="R507" s="272">
        <f>Q507*H507</f>
        <v>0</v>
      </c>
      <c r="S507" s="272">
        <v>0</v>
      </c>
      <c r="T507" s="273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74" t="s">
        <v>930</v>
      </c>
      <c r="AT507" s="274" t="s">
        <v>220</v>
      </c>
      <c r="AU507" s="274" t="s">
        <v>85</v>
      </c>
      <c r="AY507" s="17" t="s">
        <v>217</v>
      </c>
      <c r="BE507" s="159">
        <f>IF(N507="základná",J507,0)</f>
        <v>0</v>
      </c>
      <c r="BF507" s="159">
        <f>IF(N507="znížená",J507,0)</f>
        <v>0</v>
      </c>
      <c r="BG507" s="159">
        <f>IF(N507="zákl. prenesená",J507,0)</f>
        <v>0</v>
      </c>
      <c r="BH507" s="159">
        <f>IF(N507="zníž. prenesená",J507,0)</f>
        <v>0</v>
      </c>
      <c r="BI507" s="159">
        <f>IF(N507="nulová",J507,0)</f>
        <v>0</v>
      </c>
      <c r="BJ507" s="17" t="s">
        <v>91</v>
      </c>
      <c r="BK507" s="159">
        <f>ROUND(I507*H507,2)</f>
        <v>0</v>
      </c>
      <c r="BL507" s="17" t="s">
        <v>930</v>
      </c>
      <c r="BM507" s="274" t="s">
        <v>958</v>
      </c>
    </row>
    <row r="508" s="2" customFormat="1" ht="49.05" customHeight="1">
      <c r="A508" s="40"/>
      <c r="B508" s="41"/>
      <c r="C508" s="262" t="s">
        <v>959</v>
      </c>
      <c r="D508" s="262" t="s">
        <v>220</v>
      </c>
      <c r="E508" s="263" t="s">
        <v>960</v>
      </c>
      <c r="F508" s="264" t="s">
        <v>961</v>
      </c>
      <c r="G508" s="265" t="s">
        <v>1</v>
      </c>
      <c r="H508" s="266">
        <v>0</v>
      </c>
      <c r="I508" s="267"/>
      <c r="J508" s="268">
        <f>ROUND(I508*H508,2)</f>
        <v>0</v>
      </c>
      <c r="K508" s="269"/>
      <c r="L508" s="43"/>
      <c r="M508" s="270" t="s">
        <v>1</v>
      </c>
      <c r="N508" s="271" t="s">
        <v>44</v>
      </c>
      <c r="O508" s="99"/>
      <c r="P508" s="272">
        <f>O508*H508</f>
        <v>0</v>
      </c>
      <c r="Q508" s="272">
        <v>0</v>
      </c>
      <c r="R508" s="272">
        <f>Q508*H508</f>
        <v>0</v>
      </c>
      <c r="S508" s="272">
        <v>0</v>
      </c>
      <c r="T508" s="273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74" t="s">
        <v>930</v>
      </c>
      <c r="AT508" s="274" t="s">
        <v>220</v>
      </c>
      <c r="AU508" s="274" t="s">
        <v>85</v>
      </c>
      <c r="AY508" s="17" t="s">
        <v>217</v>
      </c>
      <c r="BE508" s="159">
        <f>IF(N508="základná",J508,0)</f>
        <v>0</v>
      </c>
      <c r="BF508" s="159">
        <f>IF(N508="znížená",J508,0)</f>
        <v>0</v>
      </c>
      <c r="BG508" s="159">
        <f>IF(N508="zákl. prenesená",J508,0)</f>
        <v>0</v>
      </c>
      <c r="BH508" s="159">
        <f>IF(N508="zníž. prenesená",J508,0)</f>
        <v>0</v>
      </c>
      <c r="BI508" s="159">
        <f>IF(N508="nulová",J508,0)</f>
        <v>0</v>
      </c>
      <c r="BJ508" s="17" t="s">
        <v>91</v>
      </c>
      <c r="BK508" s="159">
        <f>ROUND(I508*H508,2)</f>
        <v>0</v>
      </c>
      <c r="BL508" s="17" t="s">
        <v>930</v>
      </c>
      <c r="BM508" s="274" t="s">
        <v>962</v>
      </c>
    </row>
    <row r="509" s="2" customFormat="1" ht="49.92" customHeight="1">
      <c r="A509" s="40"/>
      <c r="B509" s="41"/>
      <c r="C509" s="42"/>
      <c r="D509" s="42"/>
      <c r="E509" s="250" t="s">
        <v>963</v>
      </c>
      <c r="F509" s="250" t="s">
        <v>964</v>
      </c>
      <c r="G509" s="42"/>
      <c r="H509" s="42"/>
      <c r="I509" s="42"/>
      <c r="J509" s="226">
        <f>BK509</f>
        <v>0</v>
      </c>
      <c r="K509" s="42"/>
      <c r="L509" s="43"/>
      <c r="M509" s="321"/>
      <c r="N509" s="322"/>
      <c r="O509" s="99"/>
      <c r="P509" s="99"/>
      <c r="Q509" s="99"/>
      <c r="R509" s="99"/>
      <c r="S509" s="99"/>
      <c r="T509" s="10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7" t="s">
        <v>77</v>
      </c>
      <c r="AU509" s="17" t="s">
        <v>78</v>
      </c>
      <c r="AY509" s="17" t="s">
        <v>965</v>
      </c>
      <c r="BK509" s="159">
        <f>SUM(BK510:BK514)</f>
        <v>0</v>
      </c>
    </row>
    <row r="510" s="2" customFormat="1" ht="16.32" customHeight="1">
      <c r="A510" s="40"/>
      <c r="B510" s="41"/>
      <c r="C510" s="323" t="s">
        <v>1</v>
      </c>
      <c r="D510" s="323" t="s">
        <v>220</v>
      </c>
      <c r="E510" s="324" t="s">
        <v>1</v>
      </c>
      <c r="F510" s="325" t="s">
        <v>1</v>
      </c>
      <c r="G510" s="326" t="s">
        <v>1</v>
      </c>
      <c r="H510" s="327"/>
      <c r="I510" s="328"/>
      <c r="J510" s="329">
        <f>BK510</f>
        <v>0</v>
      </c>
      <c r="K510" s="269"/>
      <c r="L510" s="43"/>
      <c r="M510" s="330" t="s">
        <v>1</v>
      </c>
      <c r="N510" s="331" t="s">
        <v>44</v>
      </c>
      <c r="O510" s="99"/>
      <c r="P510" s="99"/>
      <c r="Q510" s="99"/>
      <c r="R510" s="99"/>
      <c r="S510" s="99"/>
      <c r="T510" s="100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7" t="s">
        <v>965</v>
      </c>
      <c r="AU510" s="17" t="s">
        <v>85</v>
      </c>
      <c r="AY510" s="17" t="s">
        <v>965</v>
      </c>
      <c r="BE510" s="159">
        <f>IF(N510="základná",J510,0)</f>
        <v>0</v>
      </c>
      <c r="BF510" s="159">
        <f>IF(N510="znížená",J510,0)</f>
        <v>0</v>
      </c>
      <c r="BG510" s="159">
        <f>IF(N510="zákl. prenesená",J510,0)</f>
        <v>0</v>
      </c>
      <c r="BH510" s="159">
        <f>IF(N510="zníž. prenesená",J510,0)</f>
        <v>0</v>
      </c>
      <c r="BI510" s="159">
        <f>IF(N510="nulová",J510,0)</f>
        <v>0</v>
      </c>
      <c r="BJ510" s="17" t="s">
        <v>91</v>
      </c>
      <c r="BK510" s="159">
        <f>I510*H510</f>
        <v>0</v>
      </c>
    </row>
    <row r="511" s="2" customFormat="1" ht="16.32" customHeight="1">
      <c r="A511" s="40"/>
      <c r="B511" s="41"/>
      <c r="C511" s="323" t="s">
        <v>1</v>
      </c>
      <c r="D511" s="323" t="s">
        <v>220</v>
      </c>
      <c r="E511" s="324" t="s">
        <v>1</v>
      </c>
      <c r="F511" s="325" t="s">
        <v>1</v>
      </c>
      <c r="G511" s="326" t="s">
        <v>1</v>
      </c>
      <c r="H511" s="327"/>
      <c r="I511" s="328"/>
      <c r="J511" s="329">
        <f>BK511</f>
        <v>0</v>
      </c>
      <c r="K511" s="269"/>
      <c r="L511" s="43"/>
      <c r="M511" s="330" t="s">
        <v>1</v>
      </c>
      <c r="N511" s="331" t="s">
        <v>44</v>
      </c>
      <c r="O511" s="99"/>
      <c r="P511" s="99"/>
      <c r="Q511" s="99"/>
      <c r="R511" s="99"/>
      <c r="S511" s="99"/>
      <c r="T511" s="10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7" t="s">
        <v>965</v>
      </c>
      <c r="AU511" s="17" t="s">
        <v>85</v>
      </c>
      <c r="AY511" s="17" t="s">
        <v>965</v>
      </c>
      <c r="BE511" s="159">
        <f>IF(N511="základná",J511,0)</f>
        <v>0</v>
      </c>
      <c r="BF511" s="159">
        <f>IF(N511="znížená",J511,0)</f>
        <v>0</v>
      </c>
      <c r="BG511" s="159">
        <f>IF(N511="zákl. prenesená",J511,0)</f>
        <v>0</v>
      </c>
      <c r="BH511" s="159">
        <f>IF(N511="zníž. prenesená",J511,0)</f>
        <v>0</v>
      </c>
      <c r="BI511" s="159">
        <f>IF(N511="nulová",J511,0)</f>
        <v>0</v>
      </c>
      <c r="BJ511" s="17" t="s">
        <v>91</v>
      </c>
      <c r="BK511" s="159">
        <f>I511*H511</f>
        <v>0</v>
      </c>
    </row>
    <row r="512" s="2" customFormat="1" ht="16.32" customHeight="1">
      <c r="A512" s="40"/>
      <c r="B512" s="41"/>
      <c r="C512" s="323" t="s">
        <v>1</v>
      </c>
      <c r="D512" s="323" t="s">
        <v>220</v>
      </c>
      <c r="E512" s="324" t="s">
        <v>1</v>
      </c>
      <c r="F512" s="325" t="s">
        <v>1</v>
      </c>
      <c r="G512" s="326" t="s">
        <v>1</v>
      </c>
      <c r="H512" s="327"/>
      <c r="I512" s="328"/>
      <c r="J512" s="329">
        <f>BK512</f>
        <v>0</v>
      </c>
      <c r="K512" s="269"/>
      <c r="L512" s="43"/>
      <c r="M512" s="330" t="s">
        <v>1</v>
      </c>
      <c r="N512" s="331" t="s">
        <v>44</v>
      </c>
      <c r="O512" s="99"/>
      <c r="P512" s="99"/>
      <c r="Q512" s="99"/>
      <c r="R512" s="99"/>
      <c r="S512" s="99"/>
      <c r="T512" s="100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7" t="s">
        <v>965</v>
      </c>
      <c r="AU512" s="17" t="s">
        <v>85</v>
      </c>
      <c r="AY512" s="17" t="s">
        <v>965</v>
      </c>
      <c r="BE512" s="159">
        <f>IF(N512="základná",J512,0)</f>
        <v>0</v>
      </c>
      <c r="BF512" s="159">
        <f>IF(N512="znížená",J512,0)</f>
        <v>0</v>
      </c>
      <c r="BG512" s="159">
        <f>IF(N512="zákl. prenesená",J512,0)</f>
        <v>0</v>
      </c>
      <c r="BH512" s="159">
        <f>IF(N512="zníž. prenesená",J512,0)</f>
        <v>0</v>
      </c>
      <c r="BI512" s="159">
        <f>IF(N512="nulová",J512,0)</f>
        <v>0</v>
      </c>
      <c r="BJ512" s="17" t="s">
        <v>91</v>
      </c>
      <c r="BK512" s="159">
        <f>I512*H512</f>
        <v>0</v>
      </c>
    </row>
    <row r="513" s="2" customFormat="1" ht="16.32" customHeight="1">
      <c r="A513" s="40"/>
      <c r="B513" s="41"/>
      <c r="C513" s="323" t="s">
        <v>1</v>
      </c>
      <c r="D513" s="323" t="s">
        <v>220</v>
      </c>
      <c r="E513" s="324" t="s">
        <v>1</v>
      </c>
      <c r="F513" s="325" t="s">
        <v>1</v>
      </c>
      <c r="G513" s="326" t="s">
        <v>1</v>
      </c>
      <c r="H513" s="327"/>
      <c r="I513" s="328"/>
      <c r="J513" s="329">
        <f>BK513</f>
        <v>0</v>
      </c>
      <c r="K513" s="269"/>
      <c r="L513" s="43"/>
      <c r="M513" s="330" t="s">
        <v>1</v>
      </c>
      <c r="N513" s="331" t="s">
        <v>44</v>
      </c>
      <c r="O513" s="99"/>
      <c r="P513" s="99"/>
      <c r="Q513" s="99"/>
      <c r="R513" s="99"/>
      <c r="S513" s="99"/>
      <c r="T513" s="100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7" t="s">
        <v>965</v>
      </c>
      <c r="AU513" s="17" t="s">
        <v>85</v>
      </c>
      <c r="AY513" s="17" t="s">
        <v>965</v>
      </c>
      <c r="BE513" s="159">
        <f>IF(N513="základná",J513,0)</f>
        <v>0</v>
      </c>
      <c r="BF513" s="159">
        <f>IF(N513="znížená",J513,0)</f>
        <v>0</v>
      </c>
      <c r="BG513" s="159">
        <f>IF(N513="zákl. prenesená",J513,0)</f>
        <v>0</v>
      </c>
      <c r="BH513" s="159">
        <f>IF(N513="zníž. prenesená",J513,0)</f>
        <v>0</v>
      </c>
      <c r="BI513" s="159">
        <f>IF(N513="nulová",J513,0)</f>
        <v>0</v>
      </c>
      <c r="BJ513" s="17" t="s">
        <v>91</v>
      </c>
      <c r="BK513" s="159">
        <f>I513*H513</f>
        <v>0</v>
      </c>
    </row>
    <row r="514" s="2" customFormat="1" ht="16.32" customHeight="1">
      <c r="A514" s="40"/>
      <c r="B514" s="41"/>
      <c r="C514" s="323" t="s">
        <v>1</v>
      </c>
      <c r="D514" s="323" t="s">
        <v>220</v>
      </c>
      <c r="E514" s="324" t="s">
        <v>1</v>
      </c>
      <c r="F514" s="325" t="s">
        <v>1</v>
      </c>
      <c r="G514" s="326" t="s">
        <v>1</v>
      </c>
      <c r="H514" s="327"/>
      <c r="I514" s="328"/>
      <c r="J514" s="329">
        <f>BK514</f>
        <v>0</v>
      </c>
      <c r="K514" s="269"/>
      <c r="L514" s="43"/>
      <c r="M514" s="330" t="s">
        <v>1</v>
      </c>
      <c r="N514" s="331" t="s">
        <v>44</v>
      </c>
      <c r="O514" s="332"/>
      <c r="P514" s="332"/>
      <c r="Q514" s="332"/>
      <c r="R514" s="332"/>
      <c r="S514" s="332"/>
      <c r="T514" s="333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7" t="s">
        <v>965</v>
      </c>
      <c r="AU514" s="17" t="s">
        <v>85</v>
      </c>
      <c r="AY514" s="17" t="s">
        <v>965</v>
      </c>
      <c r="BE514" s="159">
        <f>IF(N514="základná",J514,0)</f>
        <v>0</v>
      </c>
      <c r="BF514" s="159">
        <f>IF(N514="znížená",J514,0)</f>
        <v>0</v>
      </c>
      <c r="BG514" s="159">
        <f>IF(N514="zákl. prenesená",J514,0)</f>
        <v>0</v>
      </c>
      <c r="BH514" s="159">
        <f>IF(N514="zníž. prenesená",J514,0)</f>
        <v>0</v>
      </c>
      <c r="BI514" s="159">
        <f>IF(N514="nulová",J514,0)</f>
        <v>0</v>
      </c>
      <c r="BJ514" s="17" t="s">
        <v>91</v>
      </c>
      <c r="BK514" s="159">
        <f>I514*H514</f>
        <v>0</v>
      </c>
    </row>
    <row r="515" s="2" customFormat="1" ht="6.96" customHeight="1">
      <c r="A515" s="40"/>
      <c r="B515" s="74"/>
      <c r="C515" s="75"/>
      <c r="D515" s="75"/>
      <c r="E515" s="75"/>
      <c r="F515" s="75"/>
      <c r="G515" s="75"/>
      <c r="H515" s="75"/>
      <c r="I515" s="75"/>
      <c r="J515" s="75"/>
      <c r="K515" s="75"/>
      <c r="L515" s="43"/>
      <c r="M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</row>
  </sheetData>
  <sheetProtection sheet="1" autoFilter="0" formatColumns="0" formatRows="0" objects="1" scenarios="1" spinCount="100000" saltValue="caw2vd+yYMRATzSY87oKMZRwISgykDPptBixWrqviprQG/ypXLuvJkPBv/KuKi5SCxE3Ns7DbzGVultDVZEOKg==" hashValue="xcMu264j39GMfz0fTkC5CJw8CiAAnUvLUg7P8zquWUf3ePrEPioxSHiNnmTS7aUcevGYLPaNoQJqff/hh5XeZg==" algorithmName="SHA-512" password="C549"/>
  <autoFilter ref="C157:K51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0:F130"/>
    <mergeCell ref="D131:F131"/>
    <mergeCell ref="D132:F132"/>
    <mergeCell ref="D133:F133"/>
    <mergeCell ref="D134:F134"/>
    <mergeCell ref="E146:H146"/>
    <mergeCell ref="E148:H148"/>
    <mergeCell ref="E150:H150"/>
    <mergeCell ref="L2:V2"/>
  </mergeCells>
  <dataValidations count="2">
    <dataValidation type="list" allowBlank="1" showInputMessage="1" showErrorMessage="1" error="Povolené sú hodnoty K, M." sqref="D510:D515">
      <formula1>"K, M"</formula1>
    </dataValidation>
    <dataValidation type="list" allowBlank="1" showInputMessage="1" showErrorMessage="1" error="Povolené sú hodnoty základná, znížená, nulová." sqref="N510:N51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  <c r="AZ2" s="166" t="s">
        <v>130</v>
      </c>
      <c r="BA2" s="166" t="s">
        <v>1</v>
      </c>
      <c r="BB2" s="166" t="s">
        <v>1</v>
      </c>
      <c r="BC2" s="166" t="s">
        <v>1021</v>
      </c>
      <c r="BD2" s="166" t="s">
        <v>91</v>
      </c>
    </row>
    <row r="3" s="1" customFormat="1" ht="6.96" customHeight="1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20"/>
      <c r="AT3" s="17" t="s">
        <v>78</v>
      </c>
      <c r="AZ3" s="166" t="s">
        <v>133</v>
      </c>
      <c r="BA3" s="166" t="s">
        <v>1</v>
      </c>
      <c r="BB3" s="166" t="s">
        <v>1</v>
      </c>
      <c r="BC3" s="166" t="s">
        <v>1022</v>
      </c>
      <c r="BD3" s="166" t="s">
        <v>91</v>
      </c>
    </row>
    <row r="4" s="1" customFormat="1" ht="24.96" customHeight="1">
      <c r="B4" s="20"/>
      <c r="D4" s="169" t="s">
        <v>116</v>
      </c>
      <c r="L4" s="20"/>
      <c r="M4" s="170" t="s">
        <v>9</v>
      </c>
      <c r="AT4" s="17" t="s">
        <v>4</v>
      </c>
      <c r="AZ4" s="166" t="s">
        <v>136</v>
      </c>
      <c r="BA4" s="166" t="s">
        <v>114</v>
      </c>
      <c r="BB4" s="166" t="s">
        <v>1</v>
      </c>
      <c r="BC4" s="166" t="s">
        <v>1023</v>
      </c>
      <c r="BD4" s="166" t="s">
        <v>91</v>
      </c>
    </row>
    <row r="5" s="1" customFormat="1" ht="6.96" customHeight="1">
      <c r="B5" s="20"/>
      <c r="L5" s="20"/>
      <c r="AZ5" s="166" t="s">
        <v>138</v>
      </c>
      <c r="BA5" s="166" t="s">
        <v>139</v>
      </c>
      <c r="BB5" s="166" t="s">
        <v>1</v>
      </c>
      <c r="BC5" s="166" t="s">
        <v>85</v>
      </c>
      <c r="BD5" s="166" t="s">
        <v>91</v>
      </c>
    </row>
    <row r="6" s="1" customFormat="1" ht="12" customHeight="1">
      <c r="B6" s="20"/>
      <c r="D6" s="171" t="s">
        <v>15</v>
      </c>
      <c r="L6" s="20"/>
      <c r="AZ6" s="166" t="s">
        <v>141</v>
      </c>
      <c r="BA6" s="166" t="s">
        <v>139</v>
      </c>
      <c r="BB6" s="166" t="s">
        <v>1</v>
      </c>
      <c r="BC6" s="166" t="s">
        <v>142</v>
      </c>
      <c r="BD6" s="166" t="s">
        <v>91</v>
      </c>
    </row>
    <row r="7" s="1" customFormat="1" ht="16.5" customHeight="1">
      <c r="B7" s="20"/>
      <c r="E7" s="172" t="str">
        <f>'Rekapitulácia stavby'!K6</f>
        <v>Depo Jurajov Dvor</v>
      </c>
      <c r="F7" s="171"/>
      <c r="G7" s="171"/>
      <c r="H7" s="171"/>
      <c r="L7" s="20"/>
      <c r="AZ7" s="166" t="s">
        <v>147</v>
      </c>
      <c r="BA7" s="166" t="s">
        <v>1</v>
      </c>
      <c r="BB7" s="166" t="s">
        <v>1</v>
      </c>
      <c r="BC7" s="166" t="s">
        <v>1024</v>
      </c>
      <c r="BD7" s="166" t="s">
        <v>91</v>
      </c>
    </row>
    <row r="8" s="1" customFormat="1" ht="12" customHeight="1">
      <c r="B8" s="20"/>
      <c r="D8" s="171" t="s">
        <v>126</v>
      </c>
      <c r="L8" s="20"/>
      <c r="AZ8" s="166" t="s">
        <v>149</v>
      </c>
      <c r="BA8" s="166" t="s">
        <v>114</v>
      </c>
      <c r="BB8" s="166" t="s">
        <v>1</v>
      </c>
      <c r="BC8" s="166" t="s">
        <v>150</v>
      </c>
      <c r="BD8" s="166" t="s">
        <v>91</v>
      </c>
    </row>
    <row r="9" s="2" customFormat="1" ht="16.5" customHeight="1">
      <c r="A9" s="40"/>
      <c r="B9" s="43"/>
      <c r="C9" s="40"/>
      <c r="D9" s="40"/>
      <c r="E9" s="172" t="s">
        <v>129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66" t="s">
        <v>151</v>
      </c>
      <c r="BA9" s="166" t="s">
        <v>139</v>
      </c>
      <c r="BB9" s="166" t="s">
        <v>1</v>
      </c>
      <c r="BC9" s="166" t="s">
        <v>152</v>
      </c>
      <c r="BD9" s="166" t="s">
        <v>91</v>
      </c>
    </row>
    <row r="10" s="2" customFormat="1" ht="12" customHeight="1">
      <c r="A10" s="40"/>
      <c r="B10" s="43"/>
      <c r="C10" s="40"/>
      <c r="D10" s="171" t="s">
        <v>132</v>
      </c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66" t="s">
        <v>154</v>
      </c>
      <c r="BA10" s="166" t="s">
        <v>1</v>
      </c>
      <c r="BB10" s="166" t="s">
        <v>1</v>
      </c>
      <c r="BC10" s="166" t="s">
        <v>1025</v>
      </c>
      <c r="BD10" s="166" t="s">
        <v>91</v>
      </c>
    </row>
    <row r="11" s="2" customFormat="1" ht="30" customHeight="1">
      <c r="A11" s="40"/>
      <c r="B11" s="43"/>
      <c r="C11" s="40"/>
      <c r="D11" s="40"/>
      <c r="E11" s="173" t="s">
        <v>1026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66" t="s">
        <v>978</v>
      </c>
      <c r="BA11" s="166" t="s">
        <v>139</v>
      </c>
      <c r="BB11" s="166" t="s">
        <v>1</v>
      </c>
      <c r="BC11" s="166" t="s">
        <v>85</v>
      </c>
      <c r="BD11" s="166" t="s">
        <v>91</v>
      </c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66" t="s">
        <v>111</v>
      </c>
      <c r="BA12" s="166" t="s">
        <v>1</v>
      </c>
      <c r="BB12" s="166" t="s">
        <v>1</v>
      </c>
      <c r="BC12" s="166" t="s">
        <v>1027</v>
      </c>
      <c r="BD12" s="166" t="s">
        <v>91</v>
      </c>
    </row>
    <row r="13" s="2" customFormat="1" ht="12" customHeight="1">
      <c r="A13" s="40"/>
      <c r="B13" s="43"/>
      <c r="C13" s="40"/>
      <c r="D13" s="171" t="s">
        <v>17</v>
      </c>
      <c r="E13" s="40"/>
      <c r="F13" s="149" t="s">
        <v>1</v>
      </c>
      <c r="G13" s="40"/>
      <c r="H13" s="40"/>
      <c r="I13" s="171" t="s">
        <v>18</v>
      </c>
      <c r="J13" s="149" t="s">
        <v>1</v>
      </c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66" t="s">
        <v>113</v>
      </c>
      <c r="BA13" s="166" t="s">
        <v>114</v>
      </c>
      <c r="BB13" s="166" t="s">
        <v>1</v>
      </c>
      <c r="BC13" s="166" t="s">
        <v>1024</v>
      </c>
      <c r="BD13" s="166" t="s">
        <v>91</v>
      </c>
    </row>
    <row r="14" s="2" customFormat="1" ht="12" customHeight="1">
      <c r="A14" s="40"/>
      <c r="B14" s="43"/>
      <c r="C14" s="40"/>
      <c r="D14" s="171" t="s">
        <v>19</v>
      </c>
      <c r="E14" s="40"/>
      <c r="F14" s="149" t="s">
        <v>20</v>
      </c>
      <c r="G14" s="40"/>
      <c r="H14" s="40"/>
      <c r="I14" s="171" t="s">
        <v>21</v>
      </c>
      <c r="J14" s="174" t="str">
        <f>'Rekapitulácia stavby'!AN8</f>
        <v>13. 2. 2025</v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66" t="s">
        <v>117</v>
      </c>
      <c r="BA14" s="166" t="s">
        <v>1</v>
      </c>
      <c r="BB14" s="166" t="s">
        <v>1</v>
      </c>
      <c r="BC14" s="166" t="s">
        <v>1028</v>
      </c>
      <c r="BD14" s="166" t="s">
        <v>91</v>
      </c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66" t="s">
        <v>119</v>
      </c>
      <c r="BA15" s="166" t="s">
        <v>120</v>
      </c>
      <c r="BB15" s="166" t="s">
        <v>1</v>
      </c>
      <c r="BC15" s="166" t="s">
        <v>1029</v>
      </c>
      <c r="BD15" s="166" t="s">
        <v>91</v>
      </c>
    </row>
    <row r="16" s="2" customFormat="1" ht="12" customHeight="1">
      <c r="A16" s="40"/>
      <c r="B16" s="43"/>
      <c r="C16" s="40"/>
      <c r="D16" s="171" t="s">
        <v>23</v>
      </c>
      <c r="E16" s="40"/>
      <c r="F16" s="40"/>
      <c r="G16" s="40"/>
      <c r="H16" s="40"/>
      <c r="I16" s="171" t="s">
        <v>24</v>
      </c>
      <c r="J16" s="149" t="s">
        <v>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66" t="s">
        <v>122</v>
      </c>
      <c r="BA16" s="166" t="s">
        <v>123</v>
      </c>
      <c r="BB16" s="166" t="s">
        <v>1</v>
      </c>
      <c r="BC16" s="166" t="s">
        <v>1030</v>
      </c>
      <c r="BD16" s="166" t="s">
        <v>91</v>
      </c>
    </row>
    <row r="17" s="2" customFormat="1" ht="18" customHeight="1">
      <c r="A17" s="40"/>
      <c r="B17" s="43"/>
      <c r="C17" s="40"/>
      <c r="D17" s="40"/>
      <c r="E17" s="149" t="s">
        <v>26</v>
      </c>
      <c r="F17" s="40"/>
      <c r="G17" s="40"/>
      <c r="H17" s="40"/>
      <c r="I17" s="171" t="s">
        <v>27</v>
      </c>
      <c r="J17" s="149" t="s">
        <v>28</v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66" t="s">
        <v>125</v>
      </c>
      <c r="BA17" s="166" t="s">
        <v>1</v>
      </c>
      <c r="BB17" s="166" t="s">
        <v>1</v>
      </c>
      <c r="BC17" s="166" t="s">
        <v>1029</v>
      </c>
      <c r="BD17" s="166" t="s">
        <v>91</v>
      </c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71" t="s">
        <v>29</v>
      </c>
      <c r="E19" s="40"/>
      <c r="F19" s="40"/>
      <c r="G19" s="40"/>
      <c r="H19" s="40"/>
      <c r="I19" s="171" t="s">
        <v>24</v>
      </c>
      <c r="J19" s="33" t="str">
        <f>'Rekapitulácia stavby'!AN13</f>
        <v>Vyplň údaj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'Rekapitulácia stavby'!E14</f>
        <v>Vyplň údaj</v>
      </c>
      <c r="F20" s="149"/>
      <c r="G20" s="149"/>
      <c r="H20" s="149"/>
      <c r="I20" s="171" t="s">
        <v>27</v>
      </c>
      <c r="J20" s="33" t="str">
        <f>'Rekapitulácia stavby'!AN14</f>
        <v>Vyplň údaj</v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71" t="s">
        <v>31</v>
      </c>
      <c r="E22" s="40"/>
      <c r="F22" s="40"/>
      <c r="G22" s="40"/>
      <c r="H22" s="40"/>
      <c r="I22" s="171" t="s">
        <v>24</v>
      </c>
      <c r="J22" s="149" t="str">
        <f>IF('Rekapitulácia stavby'!AN16="","",'Rekapitulácia stavby'!AN16)</f>
        <v/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9" t="str">
        <f>IF('Rekapitulácia stavby'!E17="","",'Rekapitulácia stavby'!E17)</f>
        <v xml:space="preserve"> </v>
      </c>
      <c r="F23" s="40"/>
      <c r="G23" s="40"/>
      <c r="H23" s="40"/>
      <c r="I23" s="171" t="s">
        <v>27</v>
      </c>
      <c r="J23" s="149" t="str">
        <f>IF('Rekapitulácia stavby'!AN17="","",'Rekapitulácia stavby'!AN17)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71" t="s">
        <v>34</v>
      </c>
      <c r="E25" s="40"/>
      <c r="F25" s="40"/>
      <c r="G25" s="40"/>
      <c r="H25" s="40"/>
      <c r="I25" s="171" t="s">
        <v>24</v>
      </c>
      <c r="J25" s="149" t="str">
        <f>IF('Rekapitulácia stavby'!AN19="","",'Rekapitulácia stavby'!AN19)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9" t="str">
        <f>IF('Rekapitulácia stavby'!E20="","",'Rekapitulácia stavby'!E20)</f>
        <v xml:space="preserve"> </v>
      </c>
      <c r="F26" s="40"/>
      <c r="G26" s="40"/>
      <c r="H26" s="40"/>
      <c r="I26" s="171" t="s">
        <v>27</v>
      </c>
      <c r="J26" s="149" t="str">
        <f>IF('Rekapitulácia stavby'!AN20="","",'Rekapitulácia stavby'!AN20)</f>
        <v/>
      </c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71" t="s">
        <v>35</v>
      </c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75"/>
      <c r="B29" s="176"/>
      <c r="C29" s="175"/>
      <c r="D29" s="175"/>
      <c r="E29" s="177" t="s">
        <v>1</v>
      </c>
      <c r="F29" s="177"/>
      <c r="G29" s="177"/>
      <c r="H29" s="177"/>
      <c r="I29" s="175"/>
      <c r="J29" s="175"/>
      <c r="K29" s="175"/>
      <c r="L29" s="178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9"/>
      <c r="E31" s="179"/>
      <c r="F31" s="179"/>
      <c r="G31" s="179"/>
      <c r="H31" s="179"/>
      <c r="I31" s="179"/>
      <c r="J31" s="179"/>
      <c r="K31" s="179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9" t="s">
        <v>160</v>
      </c>
      <c r="E32" s="40"/>
      <c r="F32" s="40"/>
      <c r="G32" s="40"/>
      <c r="H32" s="40"/>
      <c r="I32" s="40"/>
      <c r="J32" s="180">
        <f>J98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81" t="s">
        <v>105</v>
      </c>
      <c r="E33" s="40"/>
      <c r="F33" s="40"/>
      <c r="G33" s="40"/>
      <c r="H33" s="40"/>
      <c r="I33" s="40"/>
      <c r="J33" s="180">
        <f>J124</f>
        <v>0</v>
      </c>
      <c r="K33" s="4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82" t="s">
        <v>38</v>
      </c>
      <c r="E34" s="40"/>
      <c r="F34" s="40"/>
      <c r="G34" s="40"/>
      <c r="H34" s="40"/>
      <c r="I34" s="40"/>
      <c r="J34" s="183">
        <f>ROUND(J32 + J33, 2)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9"/>
      <c r="E35" s="179"/>
      <c r="F35" s="179"/>
      <c r="G35" s="179"/>
      <c r="H35" s="179"/>
      <c r="I35" s="179"/>
      <c r="J35" s="179"/>
      <c r="K35" s="179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4" t="s">
        <v>40</v>
      </c>
      <c r="G36" s="40"/>
      <c r="H36" s="40"/>
      <c r="I36" s="184" t="s">
        <v>39</v>
      </c>
      <c r="J36" s="184" t="s">
        <v>41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5" t="s">
        <v>42</v>
      </c>
      <c r="E37" s="186" t="s">
        <v>43</v>
      </c>
      <c r="F37" s="187">
        <f>ROUND((ROUND((SUM(BE124:BE131) + SUM(BE153:BE394)),  2) + SUM(BE396:BE400)), 2)</f>
        <v>0</v>
      </c>
      <c r="G37" s="188"/>
      <c r="H37" s="188"/>
      <c r="I37" s="189">
        <v>0.23000000000000001</v>
      </c>
      <c r="J37" s="187">
        <f>ROUND((ROUND(((SUM(BE124:BE131) + SUM(BE153:BE394))*I37),  2) + (SUM(BE396:BE400)*I37)), 2)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86" t="s">
        <v>44</v>
      </c>
      <c r="F38" s="187">
        <f>ROUND((ROUND((SUM(BF124:BF131) + SUM(BF153:BF394)),  2) + SUM(BF396:BF400)), 2)</f>
        <v>0</v>
      </c>
      <c r="G38" s="188"/>
      <c r="H38" s="188"/>
      <c r="I38" s="189">
        <v>0.23000000000000001</v>
      </c>
      <c r="J38" s="187">
        <f>ROUND((ROUND(((SUM(BF124:BF131) + SUM(BF153:BF394))*I38),  2) + (SUM(BF396:BF400)*I38)), 2)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71" t="s">
        <v>45</v>
      </c>
      <c r="F39" s="190">
        <f>ROUND((ROUND((SUM(BG124:BG131) + SUM(BG153:BG394)),  2) + SUM(BG396:BG400)), 2)</f>
        <v>0</v>
      </c>
      <c r="G39" s="40"/>
      <c r="H39" s="40"/>
      <c r="I39" s="191">
        <v>0.23000000000000001</v>
      </c>
      <c r="J39" s="190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71" t="s">
        <v>46</v>
      </c>
      <c r="F40" s="190">
        <f>ROUND((ROUND((SUM(BH124:BH131) + SUM(BH153:BH394)),  2) + SUM(BH396:BH400)), 2)</f>
        <v>0</v>
      </c>
      <c r="G40" s="40"/>
      <c r="H40" s="40"/>
      <c r="I40" s="191">
        <v>0.23000000000000001</v>
      </c>
      <c r="J40" s="190">
        <f>0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86" t="s">
        <v>47</v>
      </c>
      <c r="F41" s="187">
        <f>ROUND((ROUND((SUM(BI124:BI131) + SUM(BI153:BI394)),  2) + SUM(BI396:BI400)), 2)</f>
        <v>0</v>
      </c>
      <c r="G41" s="188"/>
      <c r="H41" s="188"/>
      <c r="I41" s="189">
        <v>0</v>
      </c>
      <c r="J41" s="187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92"/>
      <c r="D43" s="193" t="s">
        <v>48</v>
      </c>
      <c r="E43" s="194"/>
      <c r="F43" s="194"/>
      <c r="G43" s="195" t="s">
        <v>49</v>
      </c>
      <c r="H43" s="196" t="s">
        <v>50</v>
      </c>
      <c r="I43" s="194"/>
      <c r="J43" s="197">
        <f>SUM(J34:J41)</f>
        <v>0</v>
      </c>
      <c r="K43" s="198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199" t="s">
        <v>51</v>
      </c>
      <c r="E50" s="200"/>
      <c r="F50" s="200"/>
      <c r="G50" s="199" t="s">
        <v>52</v>
      </c>
      <c r="H50" s="200"/>
      <c r="I50" s="200"/>
      <c r="J50" s="200"/>
      <c r="K50" s="200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1" t="s">
        <v>53</v>
      </c>
      <c r="E61" s="202"/>
      <c r="F61" s="203" t="s">
        <v>54</v>
      </c>
      <c r="G61" s="201" t="s">
        <v>53</v>
      </c>
      <c r="H61" s="202"/>
      <c r="I61" s="202"/>
      <c r="J61" s="204" t="s">
        <v>54</v>
      </c>
      <c r="K61" s="202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9" t="s">
        <v>55</v>
      </c>
      <c r="E65" s="205"/>
      <c r="F65" s="205"/>
      <c r="G65" s="199" t="s">
        <v>56</v>
      </c>
      <c r="H65" s="205"/>
      <c r="I65" s="205"/>
      <c r="J65" s="205"/>
      <c r="K65" s="205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1" t="s">
        <v>53</v>
      </c>
      <c r="E76" s="202"/>
      <c r="F76" s="203" t="s">
        <v>54</v>
      </c>
      <c r="G76" s="201" t="s">
        <v>53</v>
      </c>
      <c r="H76" s="202"/>
      <c r="I76" s="202"/>
      <c r="J76" s="204" t="s">
        <v>54</v>
      </c>
      <c r="K76" s="202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6"/>
      <c r="C77" s="207"/>
      <c r="D77" s="207"/>
      <c r="E77" s="207"/>
      <c r="F77" s="207"/>
      <c r="G77" s="207"/>
      <c r="H77" s="207"/>
      <c r="I77" s="207"/>
      <c r="J77" s="207"/>
      <c r="K77" s="207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8"/>
      <c r="C81" s="209"/>
      <c r="D81" s="209"/>
      <c r="E81" s="209"/>
      <c r="F81" s="209"/>
      <c r="G81" s="209"/>
      <c r="H81" s="209"/>
      <c r="I81" s="209"/>
      <c r="J81" s="209"/>
      <c r="K81" s="209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161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0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10" t="s">
        <v>129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132</v>
      </c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30" customHeight="1">
      <c r="A89" s="40"/>
      <c r="B89" s="41"/>
      <c r="C89" s="42"/>
      <c r="D89" s="42"/>
      <c r="E89" s="84" t="str">
        <f>E11</f>
        <v>05_UPRAT - Rekonštrukcia miestnost UPRATOVAČKY v strede haly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19</v>
      </c>
      <c r="D91" s="42"/>
      <c r="E91" s="42"/>
      <c r="F91" s="27" t="str">
        <f>F14</f>
        <v>Bratislava</v>
      </c>
      <c r="G91" s="42"/>
      <c r="H91" s="42"/>
      <c r="I91" s="32" t="s">
        <v>21</v>
      </c>
      <c r="J91" s="87" t="str">
        <f>IF(J14="","",J14)</f>
        <v>13. 2. 2025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23</v>
      </c>
      <c r="D93" s="42"/>
      <c r="E93" s="42"/>
      <c r="F93" s="27" t="str">
        <f>E17</f>
        <v>Dopravný podnik Bratislava, akciová spoločnosť</v>
      </c>
      <c r="G93" s="42"/>
      <c r="H93" s="42"/>
      <c r="I93" s="32" t="s">
        <v>31</v>
      </c>
      <c r="J93" s="36" t="str">
        <f>E23</f>
        <v xml:space="preserve"> 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32" t="s">
        <v>34</v>
      </c>
      <c r="J94" s="36" t="str">
        <f>E26</f>
        <v xml:space="preserve"> </v>
      </c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1" t="s">
        <v>162</v>
      </c>
      <c r="D96" s="164"/>
      <c r="E96" s="164"/>
      <c r="F96" s="164"/>
      <c r="G96" s="164"/>
      <c r="H96" s="164"/>
      <c r="I96" s="164"/>
      <c r="J96" s="212" t="s">
        <v>163</v>
      </c>
      <c r="K96" s="164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164</v>
      </c>
      <c r="D98" s="42"/>
      <c r="E98" s="42"/>
      <c r="F98" s="42"/>
      <c r="G98" s="42"/>
      <c r="H98" s="42"/>
      <c r="I98" s="42"/>
      <c r="J98" s="118">
        <f>J153</f>
        <v>0</v>
      </c>
      <c r="K98" s="42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165</v>
      </c>
    </row>
    <row r="99" s="9" customFormat="1" ht="24.96" customHeight="1">
      <c r="A99" s="9"/>
      <c r="B99" s="214"/>
      <c r="C99" s="215"/>
      <c r="D99" s="216" t="s">
        <v>166</v>
      </c>
      <c r="E99" s="217"/>
      <c r="F99" s="217"/>
      <c r="G99" s="217"/>
      <c r="H99" s="217"/>
      <c r="I99" s="217"/>
      <c r="J99" s="218">
        <f>J154</f>
        <v>0</v>
      </c>
      <c r="K99" s="215"/>
      <c r="L99" s="21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0"/>
      <c r="C100" s="141"/>
      <c r="D100" s="221" t="s">
        <v>167</v>
      </c>
      <c r="E100" s="222"/>
      <c r="F100" s="222"/>
      <c r="G100" s="222"/>
      <c r="H100" s="222"/>
      <c r="I100" s="222"/>
      <c r="J100" s="223">
        <f>J155</f>
        <v>0</v>
      </c>
      <c r="K100" s="141"/>
      <c r="L100" s="22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0"/>
      <c r="C101" s="141"/>
      <c r="D101" s="221" t="s">
        <v>168</v>
      </c>
      <c r="E101" s="222"/>
      <c r="F101" s="222"/>
      <c r="G101" s="222"/>
      <c r="H101" s="222"/>
      <c r="I101" s="222"/>
      <c r="J101" s="223">
        <f>J182</f>
        <v>0</v>
      </c>
      <c r="K101" s="141"/>
      <c r="L101" s="22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0"/>
      <c r="C102" s="141"/>
      <c r="D102" s="221" t="s">
        <v>169</v>
      </c>
      <c r="E102" s="222"/>
      <c r="F102" s="222"/>
      <c r="G102" s="222"/>
      <c r="H102" s="222"/>
      <c r="I102" s="222"/>
      <c r="J102" s="223">
        <f>J187</f>
        <v>0</v>
      </c>
      <c r="K102" s="141"/>
      <c r="L102" s="22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0"/>
      <c r="C103" s="141"/>
      <c r="D103" s="221" t="s">
        <v>170</v>
      </c>
      <c r="E103" s="222"/>
      <c r="F103" s="222"/>
      <c r="G103" s="222"/>
      <c r="H103" s="222"/>
      <c r="I103" s="222"/>
      <c r="J103" s="223">
        <f>J228</f>
        <v>0</v>
      </c>
      <c r="K103" s="141"/>
      <c r="L103" s="22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4"/>
      <c r="C104" s="215"/>
      <c r="D104" s="216" t="s">
        <v>171</v>
      </c>
      <c r="E104" s="217"/>
      <c r="F104" s="217"/>
      <c r="G104" s="217"/>
      <c r="H104" s="217"/>
      <c r="I104" s="217"/>
      <c r="J104" s="218">
        <f>J230</f>
        <v>0</v>
      </c>
      <c r="K104" s="215"/>
      <c r="L104" s="21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20"/>
      <c r="C105" s="141"/>
      <c r="D105" s="221" t="s">
        <v>172</v>
      </c>
      <c r="E105" s="222"/>
      <c r="F105" s="222"/>
      <c r="G105" s="222"/>
      <c r="H105" s="222"/>
      <c r="I105" s="222"/>
      <c r="J105" s="223">
        <f>J231</f>
        <v>0</v>
      </c>
      <c r="K105" s="141"/>
      <c r="L105" s="22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0"/>
      <c r="C106" s="141"/>
      <c r="D106" s="221" t="s">
        <v>173</v>
      </c>
      <c r="E106" s="222"/>
      <c r="F106" s="222"/>
      <c r="G106" s="222"/>
      <c r="H106" s="222"/>
      <c r="I106" s="222"/>
      <c r="J106" s="223">
        <f>J244</f>
        <v>0</v>
      </c>
      <c r="K106" s="141"/>
      <c r="L106" s="22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0"/>
      <c r="C107" s="141"/>
      <c r="D107" s="221" t="s">
        <v>174</v>
      </c>
      <c r="E107" s="222"/>
      <c r="F107" s="222"/>
      <c r="G107" s="222"/>
      <c r="H107" s="222"/>
      <c r="I107" s="222"/>
      <c r="J107" s="223">
        <f>J260</f>
        <v>0</v>
      </c>
      <c r="K107" s="141"/>
      <c r="L107" s="22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0"/>
      <c r="C108" s="141"/>
      <c r="D108" s="221" t="s">
        <v>175</v>
      </c>
      <c r="E108" s="222"/>
      <c r="F108" s="222"/>
      <c r="G108" s="222"/>
      <c r="H108" s="222"/>
      <c r="I108" s="222"/>
      <c r="J108" s="223">
        <f>J269</f>
        <v>0</v>
      </c>
      <c r="K108" s="141"/>
      <c r="L108" s="22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0"/>
      <c r="C109" s="141"/>
      <c r="D109" s="221" t="s">
        <v>179</v>
      </c>
      <c r="E109" s="222"/>
      <c r="F109" s="222"/>
      <c r="G109" s="222"/>
      <c r="H109" s="222"/>
      <c r="I109" s="222"/>
      <c r="J109" s="223">
        <f>J301</f>
        <v>0</v>
      </c>
      <c r="K109" s="141"/>
      <c r="L109" s="22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0"/>
      <c r="C110" s="141"/>
      <c r="D110" s="221" t="s">
        <v>180</v>
      </c>
      <c r="E110" s="222"/>
      <c r="F110" s="222"/>
      <c r="G110" s="222"/>
      <c r="H110" s="222"/>
      <c r="I110" s="222"/>
      <c r="J110" s="223">
        <f>J311</f>
        <v>0</v>
      </c>
      <c r="K110" s="141"/>
      <c r="L110" s="22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0"/>
      <c r="C111" s="141"/>
      <c r="D111" s="221" t="s">
        <v>181</v>
      </c>
      <c r="E111" s="222"/>
      <c r="F111" s="222"/>
      <c r="G111" s="222"/>
      <c r="H111" s="222"/>
      <c r="I111" s="222"/>
      <c r="J111" s="223">
        <f>J318</f>
        <v>0</v>
      </c>
      <c r="K111" s="141"/>
      <c r="L111" s="22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0"/>
      <c r="C112" s="141"/>
      <c r="D112" s="221" t="s">
        <v>183</v>
      </c>
      <c r="E112" s="222"/>
      <c r="F112" s="222"/>
      <c r="G112" s="222"/>
      <c r="H112" s="222"/>
      <c r="I112" s="222"/>
      <c r="J112" s="223">
        <f>J328</f>
        <v>0</v>
      </c>
      <c r="K112" s="141"/>
      <c r="L112" s="22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0"/>
      <c r="C113" s="141"/>
      <c r="D113" s="221" t="s">
        <v>184</v>
      </c>
      <c r="E113" s="222"/>
      <c r="F113" s="222"/>
      <c r="G113" s="222"/>
      <c r="H113" s="222"/>
      <c r="I113" s="222"/>
      <c r="J113" s="223">
        <f>J338</f>
        <v>0</v>
      </c>
      <c r="K113" s="141"/>
      <c r="L113" s="22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0"/>
      <c r="C114" s="141"/>
      <c r="D114" s="221" t="s">
        <v>186</v>
      </c>
      <c r="E114" s="222"/>
      <c r="F114" s="222"/>
      <c r="G114" s="222"/>
      <c r="H114" s="222"/>
      <c r="I114" s="222"/>
      <c r="J114" s="223">
        <f>J345</f>
        <v>0</v>
      </c>
      <c r="K114" s="141"/>
      <c r="L114" s="22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214"/>
      <c r="C115" s="215"/>
      <c r="D115" s="216" t="s">
        <v>187</v>
      </c>
      <c r="E115" s="217"/>
      <c r="F115" s="217"/>
      <c r="G115" s="217"/>
      <c r="H115" s="217"/>
      <c r="I115" s="217"/>
      <c r="J115" s="218">
        <f>J366</f>
        <v>0</v>
      </c>
      <c r="K115" s="215"/>
      <c r="L115" s="21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220"/>
      <c r="C116" s="141"/>
      <c r="D116" s="221" t="s">
        <v>188</v>
      </c>
      <c r="E116" s="222"/>
      <c r="F116" s="222"/>
      <c r="G116" s="222"/>
      <c r="H116" s="222"/>
      <c r="I116" s="222"/>
      <c r="J116" s="223">
        <f>J367</f>
        <v>0</v>
      </c>
      <c r="K116" s="141"/>
      <c r="L116" s="22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0"/>
      <c r="C117" s="141"/>
      <c r="D117" s="221" t="s">
        <v>189</v>
      </c>
      <c r="E117" s="222"/>
      <c r="F117" s="222"/>
      <c r="G117" s="222"/>
      <c r="H117" s="222"/>
      <c r="I117" s="222"/>
      <c r="J117" s="223">
        <f>J378</f>
        <v>0</v>
      </c>
      <c r="K117" s="141"/>
      <c r="L117" s="22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214"/>
      <c r="C118" s="215"/>
      <c r="D118" s="216" t="s">
        <v>190</v>
      </c>
      <c r="E118" s="217"/>
      <c r="F118" s="217"/>
      <c r="G118" s="217"/>
      <c r="H118" s="217"/>
      <c r="I118" s="217"/>
      <c r="J118" s="218">
        <f>J382</f>
        <v>0</v>
      </c>
      <c r="K118" s="215"/>
      <c r="L118" s="21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214"/>
      <c r="C119" s="215"/>
      <c r="D119" s="216" t="s">
        <v>191</v>
      </c>
      <c r="E119" s="217"/>
      <c r="F119" s="217"/>
      <c r="G119" s="217"/>
      <c r="H119" s="217"/>
      <c r="I119" s="217"/>
      <c r="J119" s="218">
        <f>J384</f>
        <v>0</v>
      </c>
      <c r="K119" s="215"/>
      <c r="L119" s="21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214"/>
      <c r="C120" s="215"/>
      <c r="D120" s="216" t="s">
        <v>192</v>
      </c>
      <c r="E120" s="217"/>
      <c r="F120" s="217"/>
      <c r="G120" s="217"/>
      <c r="H120" s="217"/>
      <c r="I120" s="217"/>
      <c r="J120" s="218">
        <f>J390</f>
        <v>0</v>
      </c>
      <c r="K120" s="215"/>
      <c r="L120" s="21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9" customFormat="1" ht="21.84" customHeight="1">
      <c r="A121" s="9"/>
      <c r="B121" s="214"/>
      <c r="C121" s="215"/>
      <c r="D121" s="225" t="s">
        <v>193</v>
      </c>
      <c r="E121" s="215"/>
      <c r="F121" s="215"/>
      <c r="G121" s="215"/>
      <c r="H121" s="215"/>
      <c r="I121" s="215"/>
      <c r="J121" s="226">
        <f>J395</f>
        <v>0</v>
      </c>
      <c r="K121" s="215"/>
      <c r="L121" s="21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71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71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29.28" customHeight="1">
      <c r="A124" s="40"/>
      <c r="B124" s="41"/>
      <c r="C124" s="213" t="s">
        <v>194</v>
      </c>
      <c r="D124" s="42"/>
      <c r="E124" s="42"/>
      <c r="F124" s="42"/>
      <c r="G124" s="42"/>
      <c r="H124" s="42"/>
      <c r="I124" s="42"/>
      <c r="J124" s="227">
        <f>ROUND(J125 + J126 + J127 + J128 + J129 + J130,2)</f>
        <v>0</v>
      </c>
      <c r="K124" s="42"/>
      <c r="L124" s="71"/>
      <c r="N124" s="228" t="s">
        <v>42</v>
      </c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8" customHeight="1">
      <c r="A125" s="40"/>
      <c r="B125" s="41"/>
      <c r="C125" s="42"/>
      <c r="D125" s="160" t="s">
        <v>195</v>
      </c>
      <c r="E125" s="155"/>
      <c r="F125" s="155"/>
      <c r="G125" s="42"/>
      <c r="H125" s="42"/>
      <c r="I125" s="42"/>
      <c r="J125" s="156">
        <v>0</v>
      </c>
      <c r="K125" s="42"/>
      <c r="L125" s="229"/>
      <c r="M125" s="230"/>
      <c r="N125" s="231" t="s">
        <v>44</v>
      </c>
      <c r="O125" s="230"/>
      <c r="P125" s="230"/>
      <c r="Q125" s="230"/>
      <c r="R125" s="230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  <c r="AE125" s="232"/>
      <c r="AF125" s="230"/>
      <c r="AG125" s="230"/>
      <c r="AH125" s="230"/>
      <c r="AI125" s="230"/>
      <c r="AJ125" s="230"/>
      <c r="AK125" s="230"/>
      <c r="AL125" s="230"/>
      <c r="AM125" s="230"/>
      <c r="AN125" s="230"/>
      <c r="AO125" s="230"/>
      <c r="AP125" s="230"/>
      <c r="AQ125" s="230"/>
      <c r="AR125" s="230"/>
      <c r="AS125" s="230"/>
      <c r="AT125" s="230"/>
      <c r="AU125" s="230"/>
      <c r="AV125" s="230"/>
      <c r="AW125" s="230"/>
      <c r="AX125" s="230"/>
      <c r="AY125" s="233" t="s">
        <v>196</v>
      </c>
      <c r="AZ125" s="230"/>
      <c r="BA125" s="230"/>
      <c r="BB125" s="230"/>
      <c r="BC125" s="230"/>
      <c r="BD125" s="230"/>
      <c r="BE125" s="234">
        <f>IF(N125="základná",J125,0)</f>
        <v>0</v>
      </c>
      <c r="BF125" s="234">
        <f>IF(N125="znížená",J125,0)</f>
        <v>0</v>
      </c>
      <c r="BG125" s="234">
        <f>IF(N125="zákl. prenesená",J125,0)</f>
        <v>0</v>
      </c>
      <c r="BH125" s="234">
        <f>IF(N125="zníž. prenesená",J125,0)</f>
        <v>0</v>
      </c>
      <c r="BI125" s="234">
        <f>IF(N125="nulová",J125,0)</f>
        <v>0</v>
      </c>
      <c r="BJ125" s="233" t="s">
        <v>91</v>
      </c>
      <c r="BK125" s="230"/>
      <c r="BL125" s="230"/>
      <c r="BM125" s="230"/>
    </row>
    <row r="126" s="2" customFormat="1" ht="18" customHeight="1">
      <c r="A126" s="40"/>
      <c r="B126" s="41"/>
      <c r="C126" s="42"/>
      <c r="D126" s="160" t="s">
        <v>197</v>
      </c>
      <c r="E126" s="155"/>
      <c r="F126" s="155"/>
      <c r="G126" s="42"/>
      <c r="H126" s="42"/>
      <c r="I126" s="42"/>
      <c r="J126" s="156">
        <v>0</v>
      </c>
      <c r="K126" s="42"/>
      <c r="L126" s="229"/>
      <c r="M126" s="230"/>
      <c r="N126" s="231" t="s">
        <v>44</v>
      </c>
      <c r="O126" s="230"/>
      <c r="P126" s="230"/>
      <c r="Q126" s="230"/>
      <c r="R126" s="230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  <c r="AE126" s="232"/>
      <c r="AF126" s="230"/>
      <c r="AG126" s="230"/>
      <c r="AH126" s="230"/>
      <c r="AI126" s="230"/>
      <c r="AJ126" s="230"/>
      <c r="AK126" s="230"/>
      <c r="AL126" s="230"/>
      <c r="AM126" s="230"/>
      <c r="AN126" s="230"/>
      <c r="AO126" s="230"/>
      <c r="AP126" s="230"/>
      <c r="AQ126" s="230"/>
      <c r="AR126" s="230"/>
      <c r="AS126" s="230"/>
      <c r="AT126" s="230"/>
      <c r="AU126" s="230"/>
      <c r="AV126" s="230"/>
      <c r="AW126" s="230"/>
      <c r="AX126" s="230"/>
      <c r="AY126" s="233" t="s">
        <v>196</v>
      </c>
      <c r="AZ126" s="230"/>
      <c r="BA126" s="230"/>
      <c r="BB126" s="230"/>
      <c r="BC126" s="230"/>
      <c r="BD126" s="230"/>
      <c r="BE126" s="234">
        <f>IF(N126="základná",J126,0)</f>
        <v>0</v>
      </c>
      <c r="BF126" s="234">
        <f>IF(N126="znížená",J126,0)</f>
        <v>0</v>
      </c>
      <c r="BG126" s="234">
        <f>IF(N126="zákl. prenesená",J126,0)</f>
        <v>0</v>
      </c>
      <c r="BH126" s="234">
        <f>IF(N126="zníž. prenesená",J126,0)</f>
        <v>0</v>
      </c>
      <c r="BI126" s="234">
        <f>IF(N126="nulová",J126,0)</f>
        <v>0</v>
      </c>
      <c r="BJ126" s="233" t="s">
        <v>91</v>
      </c>
      <c r="BK126" s="230"/>
      <c r="BL126" s="230"/>
      <c r="BM126" s="230"/>
    </row>
    <row r="127" s="2" customFormat="1" ht="18" customHeight="1">
      <c r="A127" s="40"/>
      <c r="B127" s="41"/>
      <c r="C127" s="42"/>
      <c r="D127" s="160" t="s">
        <v>198</v>
      </c>
      <c r="E127" s="155"/>
      <c r="F127" s="155"/>
      <c r="G127" s="42"/>
      <c r="H127" s="42"/>
      <c r="I127" s="42"/>
      <c r="J127" s="156">
        <v>0</v>
      </c>
      <c r="K127" s="42"/>
      <c r="L127" s="229"/>
      <c r="M127" s="230"/>
      <c r="N127" s="231" t="s">
        <v>44</v>
      </c>
      <c r="O127" s="230"/>
      <c r="P127" s="230"/>
      <c r="Q127" s="230"/>
      <c r="R127" s="230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  <c r="AE127" s="232"/>
      <c r="AF127" s="230"/>
      <c r="AG127" s="230"/>
      <c r="AH127" s="230"/>
      <c r="AI127" s="230"/>
      <c r="AJ127" s="230"/>
      <c r="AK127" s="230"/>
      <c r="AL127" s="230"/>
      <c r="AM127" s="230"/>
      <c r="AN127" s="230"/>
      <c r="AO127" s="230"/>
      <c r="AP127" s="230"/>
      <c r="AQ127" s="230"/>
      <c r="AR127" s="230"/>
      <c r="AS127" s="230"/>
      <c r="AT127" s="230"/>
      <c r="AU127" s="230"/>
      <c r="AV127" s="230"/>
      <c r="AW127" s="230"/>
      <c r="AX127" s="230"/>
      <c r="AY127" s="233" t="s">
        <v>196</v>
      </c>
      <c r="AZ127" s="230"/>
      <c r="BA127" s="230"/>
      <c r="BB127" s="230"/>
      <c r="BC127" s="230"/>
      <c r="BD127" s="230"/>
      <c r="BE127" s="234">
        <f>IF(N127="základná",J127,0)</f>
        <v>0</v>
      </c>
      <c r="BF127" s="234">
        <f>IF(N127="znížená",J127,0)</f>
        <v>0</v>
      </c>
      <c r="BG127" s="234">
        <f>IF(N127="zákl. prenesená",J127,0)</f>
        <v>0</v>
      </c>
      <c r="BH127" s="234">
        <f>IF(N127="zníž. prenesená",J127,0)</f>
        <v>0</v>
      </c>
      <c r="BI127" s="234">
        <f>IF(N127="nulová",J127,0)</f>
        <v>0</v>
      </c>
      <c r="BJ127" s="233" t="s">
        <v>91</v>
      </c>
      <c r="BK127" s="230"/>
      <c r="BL127" s="230"/>
      <c r="BM127" s="230"/>
    </row>
    <row r="128" s="2" customFormat="1" ht="18" customHeight="1">
      <c r="A128" s="40"/>
      <c r="B128" s="41"/>
      <c r="C128" s="42"/>
      <c r="D128" s="160" t="s">
        <v>199</v>
      </c>
      <c r="E128" s="155"/>
      <c r="F128" s="155"/>
      <c r="G128" s="42"/>
      <c r="H128" s="42"/>
      <c r="I128" s="42"/>
      <c r="J128" s="156">
        <v>0</v>
      </c>
      <c r="K128" s="42"/>
      <c r="L128" s="229"/>
      <c r="M128" s="230"/>
      <c r="N128" s="231" t="s">
        <v>44</v>
      </c>
      <c r="O128" s="230"/>
      <c r="P128" s="230"/>
      <c r="Q128" s="230"/>
      <c r="R128" s="230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  <c r="AE128" s="232"/>
      <c r="AF128" s="230"/>
      <c r="AG128" s="230"/>
      <c r="AH128" s="230"/>
      <c r="AI128" s="230"/>
      <c r="AJ128" s="230"/>
      <c r="AK128" s="230"/>
      <c r="AL128" s="230"/>
      <c r="AM128" s="230"/>
      <c r="AN128" s="230"/>
      <c r="AO128" s="230"/>
      <c r="AP128" s="230"/>
      <c r="AQ128" s="230"/>
      <c r="AR128" s="230"/>
      <c r="AS128" s="230"/>
      <c r="AT128" s="230"/>
      <c r="AU128" s="230"/>
      <c r="AV128" s="230"/>
      <c r="AW128" s="230"/>
      <c r="AX128" s="230"/>
      <c r="AY128" s="233" t="s">
        <v>196</v>
      </c>
      <c r="AZ128" s="230"/>
      <c r="BA128" s="230"/>
      <c r="BB128" s="230"/>
      <c r="BC128" s="230"/>
      <c r="BD128" s="230"/>
      <c r="BE128" s="234">
        <f>IF(N128="základná",J128,0)</f>
        <v>0</v>
      </c>
      <c r="BF128" s="234">
        <f>IF(N128="znížená",J128,0)</f>
        <v>0</v>
      </c>
      <c r="BG128" s="234">
        <f>IF(N128="zákl. prenesená",J128,0)</f>
        <v>0</v>
      </c>
      <c r="BH128" s="234">
        <f>IF(N128="zníž. prenesená",J128,0)</f>
        <v>0</v>
      </c>
      <c r="BI128" s="234">
        <f>IF(N128="nulová",J128,0)</f>
        <v>0</v>
      </c>
      <c r="BJ128" s="233" t="s">
        <v>91</v>
      </c>
      <c r="BK128" s="230"/>
      <c r="BL128" s="230"/>
      <c r="BM128" s="230"/>
    </row>
    <row r="129" s="2" customFormat="1" ht="18" customHeight="1">
      <c r="A129" s="40"/>
      <c r="B129" s="41"/>
      <c r="C129" s="42"/>
      <c r="D129" s="160" t="s">
        <v>200</v>
      </c>
      <c r="E129" s="155"/>
      <c r="F129" s="155"/>
      <c r="G129" s="42"/>
      <c r="H129" s="42"/>
      <c r="I129" s="42"/>
      <c r="J129" s="156">
        <v>0</v>
      </c>
      <c r="K129" s="42"/>
      <c r="L129" s="229"/>
      <c r="M129" s="230"/>
      <c r="N129" s="231" t="s">
        <v>44</v>
      </c>
      <c r="O129" s="230"/>
      <c r="P129" s="230"/>
      <c r="Q129" s="230"/>
      <c r="R129" s="230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  <c r="AE129" s="232"/>
      <c r="AF129" s="230"/>
      <c r="AG129" s="230"/>
      <c r="AH129" s="230"/>
      <c r="AI129" s="230"/>
      <c r="AJ129" s="230"/>
      <c r="AK129" s="230"/>
      <c r="AL129" s="230"/>
      <c r="AM129" s="230"/>
      <c r="AN129" s="230"/>
      <c r="AO129" s="230"/>
      <c r="AP129" s="230"/>
      <c r="AQ129" s="230"/>
      <c r="AR129" s="230"/>
      <c r="AS129" s="230"/>
      <c r="AT129" s="230"/>
      <c r="AU129" s="230"/>
      <c r="AV129" s="230"/>
      <c r="AW129" s="230"/>
      <c r="AX129" s="230"/>
      <c r="AY129" s="233" t="s">
        <v>196</v>
      </c>
      <c r="AZ129" s="230"/>
      <c r="BA129" s="230"/>
      <c r="BB129" s="230"/>
      <c r="BC129" s="230"/>
      <c r="BD129" s="230"/>
      <c r="BE129" s="234">
        <f>IF(N129="základná",J129,0)</f>
        <v>0</v>
      </c>
      <c r="BF129" s="234">
        <f>IF(N129="znížená",J129,0)</f>
        <v>0</v>
      </c>
      <c r="BG129" s="234">
        <f>IF(N129="zákl. prenesená",J129,0)</f>
        <v>0</v>
      </c>
      <c r="BH129" s="234">
        <f>IF(N129="zníž. prenesená",J129,0)</f>
        <v>0</v>
      </c>
      <c r="BI129" s="234">
        <f>IF(N129="nulová",J129,0)</f>
        <v>0</v>
      </c>
      <c r="BJ129" s="233" t="s">
        <v>91</v>
      </c>
      <c r="BK129" s="230"/>
      <c r="BL129" s="230"/>
      <c r="BM129" s="230"/>
    </row>
    <row r="130" s="2" customFormat="1" ht="18" customHeight="1">
      <c r="A130" s="40"/>
      <c r="B130" s="41"/>
      <c r="C130" s="42"/>
      <c r="D130" s="155" t="s">
        <v>201</v>
      </c>
      <c r="E130" s="42"/>
      <c r="F130" s="42"/>
      <c r="G130" s="42"/>
      <c r="H130" s="42"/>
      <c r="I130" s="42"/>
      <c r="J130" s="156">
        <f>ROUND(J32*T130,2)</f>
        <v>0</v>
      </c>
      <c r="K130" s="42"/>
      <c r="L130" s="229"/>
      <c r="M130" s="230"/>
      <c r="N130" s="231" t="s">
        <v>44</v>
      </c>
      <c r="O130" s="230"/>
      <c r="P130" s="230"/>
      <c r="Q130" s="230"/>
      <c r="R130" s="230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  <c r="AE130" s="232"/>
      <c r="AF130" s="230"/>
      <c r="AG130" s="230"/>
      <c r="AH130" s="230"/>
      <c r="AI130" s="230"/>
      <c r="AJ130" s="230"/>
      <c r="AK130" s="230"/>
      <c r="AL130" s="230"/>
      <c r="AM130" s="230"/>
      <c r="AN130" s="230"/>
      <c r="AO130" s="230"/>
      <c r="AP130" s="230"/>
      <c r="AQ130" s="230"/>
      <c r="AR130" s="230"/>
      <c r="AS130" s="230"/>
      <c r="AT130" s="230"/>
      <c r="AU130" s="230"/>
      <c r="AV130" s="230"/>
      <c r="AW130" s="230"/>
      <c r="AX130" s="230"/>
      <c r="AY130" s="233" t="s">
        <v>202</v>
      </c>
      <c r="AZ130" s="230"/>
      <c r="BA130" s="230"/>
      <c r="BB130" s="230"/>
      <c r="BC130" s="230"/>
      <c r="BD130" s="230"/>
      <c r="BE130" s="234">
        <f>IF(N130="základná",J130,0)</f>
        <v>0</v>
      </c>
      <c r="BF130" s="234">
        <f>IF(N130="znížená",J130,0)</f>
        <v>0</v>
      </c>
      <c r="BG130" s="234">
        <f>IF(N130="zákl. prenesená",J130,0)</f>
        <v>0</v>
      </c>
      <c r="BH130" s="234">
        <f>IF(N130="zníž. prenesená",J130,0)</f>
        <v>0</v>
      </c>
      <c r="BI130" s="234">
        <f>IF(N130="nulová",J130,0)</f>
        <v>0</v>
      </c>
      <c r="BJ130" s="233" t="s">
        <v>91</v>
      </c>
      <c r="BK130" s="230"/>
      <c r="BL130" s="230"/>
      <c r="BM130" s="230"/>
    </row>
    <row r="131" s="2" customFormat="1">
      <c r="A131" s="40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29.28" customHeight="1">
      <c r="A132" s="40"/>
      <c r="B132" s="41"/>
      <c r="C132" s="163" t="s">
        <v>110</v>
      </c>
      <c r="D132" s="164"/>
      <c r="E132" s="164"/>
      <c r="F132" s="164"/>
      <c r="G132" s="164"/>
      <c r="H132" s="164"/>
      <c r="I132" s="164"/>
      <c r="J132" s="165">
        <f>ROUND(J98+J124,2)</f>
        <v>0</v>
      </c>
      <c r="K132" s="164"/>
      <c r="L132" s="71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6.96" customHeight="1">
      <c r="A133" s="40"/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1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7" s="2" customFormat="1" ht="6.96" customHeight="1">
      <c r="A137" s="40"/>
      <c r="B137" s="76"/>
      <c r="C137" s="77"/>
      <c r="D137" s="77"/>
      <c r="E137" s="77"/>
      <c r="F137" s="77"/>
      <c r="G137" s="77"/>
      <c r="H137" s="77"/>
      <c r="I137" s="77"/>
      <c r="J137" s="77"/>
      <c r="K137" s="77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24.96" customHeight="1">
      <c r="A138" s="40"/>
      <c r="B138" s="41"/>
      <c r="C138" s="23" t="s">
        <v>203</v>
      </c>
      <c r="D138" s="42"/>
      <c r="E138" s="42"/>
      <c r="F138" s="42"/>
      <c r="G138" s="42"/>
      <c r="H138" s="42"/>
      <c r="I138" s="42"/>
      <c r="J138" s="42"/>
      <c r="K138" s="42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6.96" customHeight="1">
      <c r="A139" s="40"/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71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2" customHeight="1">
      <c r="A140" s="40"/>
      <c r="B140" s="41"/>
      <c r="C140" s="32" t="s">
        <v>15</v>
      </c>
      <c r="D140" s="42"/>
      <c r="E140" s="42"/>
      <c r="F140" s="42"/>
      <c r="G140" s="42"/>
      <c r="H140" s="42"/>
      <c r="I140" s="42"/>
      <c r="J140" s="42"/>
      <c r="K140" s="42"/>
      <c r="L140" s="71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16.5" customHeight="1">
      <c r="A141" s="40"/>
      <c r="B141" s="41"/>
      <c r="C141" s="42"/>
      <c r="D141" s="42"/>
      <c r="E141" s="210" t="str">
        <f>E7</f>
        <v>Depo Jurajov Dvor</v>
      </c>
      <c r="F141" s="32"/>
      <c r="G141" s="32"/>
      <c r="H141" s="32"/>
      <c r="I141" s="42"/>
      <c r="J141" s="42"/>
      <c r="K141" s="42"/>
      <c r="L141" s="71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1" customFormat="1" ht="12" customHeight="1">
      <c r="B142" s="21"/>
      <c r="C142" s="32" t="s">
        <v>126</v>
      </c>
      <c r="D142" s="22"/>
      <c r="E142" s="22"/>
      <c r="F142" s="22"/>
      <c r="G142" s="22"/>
      <c r="H142" s="22"/>
      <c r="I142" s="22"/>
      <c r="J142" s="22"/>
      <c r="K142" s="22"/>
      <c r="L142" s="20"/>
    </row>
    <row r="143" s="2" customFormat="1" ht="16.5" customHeight="1">
      <c r="A143" s="40"/>
      <c r="B143" s="41"/>
      <c r="C143" s="42"/>
      <c r="D143" s="42"/>
      <c r="E143" s="210" t="s">
        <v>129</v>
      </c>
      <c r="F143" s="42"/>
      <c r="G143" s="42"/>
      <c r="H143" s="42"/>
      <c r="I143" s="42"/>
      <c r="J143" s="42"/>
      <c r="K143" s="42"/>
      <c r="L143" s="71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12" customHeight="1">
      <c r="A144" s="40"/>
      <c r="B144" s="41"/>
      <c r="C144" s="32" t="s">
        <v>132</v>
      </c>
      <c r="D144" s="42"/>
      <c r="E144" s="42"/>
      <c r="F144" s="42"/>
      <c r="G144" s="42"/>
      <c r="H144" s="42"/>
      <c r="I144" s="42"/>
      <c r="J144" s="42"/>
      <c r="K144" s="42"/>
      <c r="L144" s="71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30" customHeight="1">
      <c r="A145" s="40"/>
      <c r="B145" s="41"/>
      <c r="C145" s="42"/>
      <c r="D145" s="42"/>
      <c r="E145" s="84" t="str">
        <f>E11</f>
        <v>05_UPRAT - Rekonštrukcia miestnost UPRATOVAČKY v strede haly</v>
      </c>
      <c r="F145" s="42"/>
      <c r="G145" s="42"/>
      <c r="H145" s="42"/>
      <c r="I145" s="42"/>
      <c r="J145" s="42"/>
      <c r="K145" s="42"/>
      <c r="L145" s="71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6.96" customHeight="1">
      <c r="A146" s="40"/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71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12" customHeight="1">
      <c r="A147" s="40"/>
      <c r="B147" s="41"/>
      <c r="C147" s="32" t="s">
        <v>19</v>
      </c>
      <c r="D147" s="42"/>
      <c r="E147" s="42"/>
      <c r="F147" s="27" t="str">
        <f>F14</f>
        <v>Bratislava</v>
      </c>
      <c r="G147" s="42"/>
      <c r="H147" s="42"/>
      <c r="I147" s="32" t="s">
        <v>21</v>
      </c>
      <c r="J147" s="87" t="str">
        <f>IF(J14="","",J14)</f>
        <v>13. 2. 2025</v>
      </c>
      <c r="K147" s="42"/>
      <c r="L147" s="71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6.96" customHeight="1">
      <c r="A148" s="40"/>
      <c r="B148" s="41"/>
      <c r="C148" s="42"/>
      <c r="D148" s="42"/>
      <c r="E148" s="42"/>
      <c r="F148" s="42"/>
      <c r="G148" s="42"/>
      <c r="H148" s="42"/>
      <c r="I148" s="42"/>
      <c r="J148" s="42"/>
      <c r="K148" s="42"/>
      <c r="L148" s="71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5.15" customHeight="1">
      <c r="A149" s="40"/>
      <c r="B149" s="41"/>
      <c r="C149" s="32" t="s">
        <v>23</v>
      </c>
      <c r="D149" s="42"/>
      <c r="E149" s="42"/>
      <c r="F149" s="27" t="str">
        <f>E17</f>
        <v>Dopravný podnik Bratislava, akciová spoločnosť</v>
      </c>
      <c r="G149" s="42"/>
      <c r="H149" s="42"/>
      <c r="I149" s="32" t="s">
        <v>31</v>
      </c>
      <c r="J149" s="36" t="str">
        <f>E23</f>
        <v xml:space="preserve"> </v>
      </c>
      <c r="K149" s="42"/>
      <c r="L149" s="71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2" customFormat="1" ht="15.15" customHeight="1">
      <c r="A150" s="40"/>
      <c r="B150" s="41"/>
      <c r="C150" s="32" t="s">
        <v>29</v>
      </c>
      <c r="D150" s="42"/>
      <c r="E150" s="42"/>
      <c r="F150" s="27" t="str">
        <f>IF(E20="","",E20)</f>
        <v>Vyplň údaj</v>
      </c>
      <c r="G150" s="42"/>
      <c r="H150" s="42"/>
      <c r="I150" s="32" t="s">
        <v>34</v>
      </c>
      <c r="J150" s="36" t="str">
        <f>E26</f>
        <v xml:space="preserve"> </v>
      </c>
      <c r="K150" s="42"/>
      <c r="L150" s="71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="2" customFormat="1" ht="10.32" customHeight="1">
      <c r="A151" s="40"/>
      <c r="B151" s="41"/>
      <c r="C151" s="42"/>
      <c r="D151" s="42"/>
      <c r="E151" s="42"/>
      <c r="F151" s="42"/>
      <c r="G151" s="42"/>
      <c r="H151" s="42"/>
      <c r="I151" s="42"/>
      <c r="J151" s="42"/>
      <c r="K151" s="42"/>
      <c r="L151" s="71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11" customFormat="1" ht="29.28" customHeight="1">
      <c r="A152" s="235"/>
      <c r="B152" s="236"/>
      <c r="C152" s="237" t="s">
        <v>204</v>
      </c>
      <c r="D152" s="238" t="s">
        <v>63</v>
      </c>
      <c r="E152" s="238" t="s">
        <v>59</v>
      </c>
      <c r="F152" s="238" t="s">
        <v>60</v>
      </c>
      <c r="G152" s="238" t="s">
        <v>205</v>
      </c>
      <c r="H152" s="238" t="s">
        <v>206</v>
      </c>
      <c r="I152" s="238" t="s">
        <v>207</v>
      </c>
      <c r="J152" s="239" t="s">
        <v>163</v>
      </c>
      <c r="K152" s="240" t="s">
        <v>208</v>
      </c>
      <c r="L152" s="241"/>
      <c r="M152" s="108" t="s">
        <v>1</v>
      </c>
      <c r="N152" s="109" t="s">
        <v>42</v>
      </c>
      <c r="O152" s="109" t="s">
        <v>209</v>
      </c>
      <c r="P152" s="109" t="s">
        <v>210</v>
      </c>
      <c r="Q152" s="109" t="s">
        <v>211</v>
      </c>
      <c r="R152" s="109" t="s">
        <v>212</v>
      </c>
      <c r="S152" s="109" t="s">
        <v>213</v>
      </c>
      <c r="T152" s="110" t="s">
        <v>214</v>
      </c>
      <c r="U152" s="235"/>
      <c r="V152" s="235"/>
      <c r="W152" s="235"/>
      <c r="X152" s="235"/>
      <c r="Y152" s="235"/>
      <c r="Z152" s="235"/>
      <c r="AA152" s="235"/>
      <c r="AB152" s="235"/>
      <c r="AC152" s="235"/>
      <c r="AD152" s="235"/>
      <c r="AE152" s="235"/>
    </row>
    <row r="153" s="2" customFormat="1" ht="22.8" customHeight="1">
      <c r="A153" s="40"/>
      <c r="B153" s="41"/>
      <c r="C153" s="115" t="s">
        <v>160</v>
      </c>
      <c r="D153" s="42"/>
      <c r="E153" s="42"/>
      <c r="F153" s="42"/>
      <c r="G153" s="42"/>
      <c r="H153" s="42"/>
      <c r="I153" s="42"/>
      <c r="J153" s="242">
        <f>BK153</f>
        <v>0</v>
      </c>
      <c r="K153" s="42"/>
      <c r="L153" s="43"/>
      <c r="M153" s="111"/>
      <c r="N153" s="243"/>
      <c r="O153" s="112"/>
      <c r="P153" s="244">
        <f>P154+P230+P366+P382+P384+P390+P395</f>
        <v>0</v>
      </c>
      <c r="Q153" s="112"/>
      <c r="R153" s="244">
        <f>R154+R230+R366+R382+R384+R390+R395</f>
        <v>2.1779976919599995</v>
      </c>
      <c r="S153" s="112"/>
      <c r="T153" s="245">
        <f>T154+T230+T366+T382+T384+T390+T395</f>
        <v>2.1469369999999999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7" t="s">
        <v>77</v>
      </c>
      <c r="AU153" s="17" t="s">
        <v>165</v>
      </c>
      <c r="BK153" s="246">
        <f>BK154+BK230+BK366+BK382+BK384+BK390+BK395</f>
        <v>0</v>
      </c>
    </row>
    <row r="154" s="12" customFormat="1" ht="25.92" customHeight="1">
      <c r="A154" s="12"/>
      <c r="B154" s="247"/>
      <c r="C154" s="248"/>
      <c r="D154" s="249" t="s">
        <v>77</v>
      </c>
      <c r="E154" s="250" t="s">
        <v>215</v>
      </c>
      <c r="F154" s="250" t="s">
        <v>216</v>
      </c>
      <c r="G154" s="248"/>
      <c r="H154" s="248"/>
      <c r="I154" s="251"/>
      <c r="J154" s="226">
        <f>BK154</f>
        <v>0</v>
      </c>
      <c r="K154" s="248"/>
      <c r="L154" s="252"/>
      <c r="M154" s="253"/>
      <c r="N154" s="254"/>
      <c r="O154" s="254"/>
      <c r="P154" s="255">
        <f>P155+P182+P187+P228</f>
        <v>0</v>
      </c>
      <c r="Q154" s="254"/>
      <c r="R154" s="255">
        <f>R155+R182+R187+R228</f>
        <v>1.4500274885599997</v>
      </c>
      <c r="S154" s="254"/>
      <c r="T154" s="256">
        <f>T155+T182+T187+T228</f>
        <v>2.0077259999999999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57" t="s">
        <v>85</v>
      </c>
      <c r="AT154" s="258" t="s">
        <v>77</v>
      </c>
      <c r="AU154" s="258" t="s">
        <v>78</v>
      </c>
      <c r="AY154" s="257" t="s">
        <v>217</v>
      </c>
      <c r="BK154" s="259">
        <f>BK155+BK182+BK187+BK228</f>
        <v>0</v>
      </c>
    </row>
    <row r="155" s="12" customFormat="1" ht="22.8" customHeight="1">
      <c r="A155" s="12"/>
      <c r="B155" s="247"/>
      <c r="C155" s="248"/>
      <c r="D155" s="249" t="s">
        <v>77</v>
      </c>
      <c r="E155" s="260" t="s">
        <v>218</v>
      </c>
      <c r="F155" s="260" t="s">
        <v>219</v>
      </c>
      <c r="G155" s="248"/>
      <c r="H155" s="248"/>
      <c r="I155" s="251"/>
      <c r="J155" s="261">
        <f>BK155</f>
        <v>0</v>
      </c>
      <c r="K155" s="248"/>
      <c r="L155" s="252"/>
      <c r="M155" s="253"/>
      <c r="N155" s="254"/>
      <c r="O155" s="254"/>
      <c r="P155" s="255">
        <f>SUM(P156:P181)</f>
        <v>0</v>
      </c>
      <c r="Q155" s="254"/>
      <c r="R155" s="255">
        <f>SUM(R156:R181)</f>
        <v>1.4245600129999998</v>
      </c>
      <c r="S155" s="254"/>
      <c r="T155" s="256">
        <f>SUM(T156:T181)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57" t="s">
        <v>85</v>
      </c>
      <c r="AT155" s="258" t="s">
        <v>77</v>
      </c>
      <c r="AU155" s="258" t="s">
        <v>85</v>
      </c>
      <c r="AY155" s="257" t="s">
        <v>217</v>
      </c>
      <c r="BK155" s="259">
        <f>SUM(BK156:BK181)</f>
        <v>0</v>
      </c>
    </row>
    <row r="156" s="2" customFormat="1" ht="24.15" customHeight="1">
      <c r="A156" s="40"/>
      <c r="B156" s="41"/>
      <c r="C156" s="262" t="s">
        <v>85</v>
      </c>
      <c r="D156" s="262" t="s">
        <v>220</v>
      </c>
      <c r="E156" s="263" t="s">
        <v>221</v>
      </c>
      <c r="F156" s="264" t="s">
        <v>222</v>
      </c>
      <c r="G156" s="265" t="s">
        <v>223</v>
      </c>
      <c r="H156" s="266">
        <v>2.9249999999999998</v>
      </c>
      <c r="I156" s="267"/>
      <c r="J156" s="268">
        <f>ROUND(I156*H156,2)</f>
        <v>0</v>
      </c>
      <c r="K156" s="269"/>
      <c r="L156" s="43"/>
      <c r="M156" s="270" t="s">
        <v>1</v>
      </c>
      <c r="N156" s="271" t="s">
        <v>44</v>
      </c>
      <c r="O156" s="99"/>
      <c r="P156" s="272">
        <f>O156*H156</f>
        <v>0</v>
      </c>
      <c r="Q156" s="272">
        <v>0.00019000000000000001</v>
      </c>
      <c r="R156" s="272">
        <f>Q156*H156</f>
        <v>0.00055575000000000004</v>
      </c>
      <c r="S156" s="272">
        <v>0</v>
      </c>
      <c r="T156" s="27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74" t="s">
        <v>140</v>
      </c>
      <c r="AT156" s="274" t="s">
        <v>220</v>
      </c>
      <c r="AU156" s="274" t="s">
        <v>91</v>
      </c>
      <c r="AY156" s="17" t="s">
        <v>217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7" t="s">
        <v>91</v>
      </c>
      <c r="BK156" s="159">
        <f>ROUND(I156*H156,2)</f>
        <v>0</v>
      </c>
      <c r="BL156" s="17" t="s">
        <v>140</v>
      </c>
      <c r="BM156" s="274" t="s">
        <v>224</v>
      </c>
    </row>
    <row r="157" s="13" customFormat="1">
      <c r="A157" s="13"/>
      <c r="B157" s="275"/>
      <c r="C157" s="276"/>
      <c r="D157" s="277" t="s">
        <v>225</v>
      </c>
      <c r="E157" s="278" t="s">
        <v>1</v>
      </c>
      <c r="F157" s="279" t="s">
        <v>1031</v>
      </c>
      <c r="G157" s="276"/>
      <c r="H157" s="280">
        <v>1.845</v>
      </c>
      <c r="I157" s="281"/>
      <c r="J157" s="276"/>
      <c r="K157" s="276"/>
      <c r="L157" s="282"/>
      <c r="M157" s="283"/>
      <c r="N157" s="284"/>
      <c r="O157" s="284"/>
      <c r="P157" s="284"/>
      <c r="Q157" s="284"/>
      <c r="R157" s="284"/>
      <c r="S157" s="284"/>
      <c r="T157" s="28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6" t="s">
        <v>225</v>
      </c>
      <c r="AU157" s="286" t="s">
        <v>91</v>
      </c>
      <c r="AV157" s="13" t="s">
        <v>91</v>
      </c>
      <c r="AW157" s="13" t="s">
        <v>33</v>
      </c>
      <c r="AX157" s="13" t="s">
        <v>78</v>
      </c>
      <c r="AY157" s="286" t="s">
        <v>217</v>
      </c>
    </row>
    <row r="158" s="13" customFormat="1">
      <c r="A158" s="13"/>
      <c r="B158" s="275"/>
      <c r="C158" s="276"/>
      <c r="D158" s="277" t="s">
        <v>225</v>
      </c>
      <c r="E158" s="278" t="s">
        <v>1</v>
      </c>
      <c r="F158" s="279" t="s">
        <v>227</v>
      </c>
      <c r="G158" s="276"/>
      <c r="H158" s="280">
        <v>1.0800000000000001</v>
      </c>
      <c r="I158" s="281"/>
      <c r="J158" s="276"/>
      <c r="K158" s="276"/>
      <c r="L158" s="282"/>
      <c r="M158" s="283"/>
      <c r="N158" s="284"/>
      <c r="O158" s="284"/>
      <c r="P158" s="284"/>
      <c r="Q158" s="284"/>
      <c r="R158" s="284"/>
      <c r="S158" s="284"/>
      <c r="T158" s="28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86" t="s">
        <v>225</v>
      </c>
      <c r="AU158" s="286" t="s">
        <v>91</v>
      </c>
      <c r="AV158" s="13" t="s">
        <v>91</v>
      </c>
      <c r="AW158" s="13" t="s">
        <v>33</v>
      </c>
      <c r="AX158" s="13" t="s">
        <v>78</v>
      </c>
      <c r="AY158" s="286" t="s">
        <v>217</v>
      </c>
    </row>
    <row r="159" s="14" customFormat="1">
      <c r="A159" s="14"/>
      <c r="B159" s="287"/>
      <c r="C159" s="288"/>
      <c r="D159" s="277" t="s">
        <v>225</v>
      </c>
      <c r="E159" s="289" t="s">
        <v>1</v>
      </c>
      <c r="F159" s="290" t="s">
        <v>228</v>
      </c>
      <c r="G159" s="288"/>
      <c r="H159" s="291">
        <v>2.9249999999999998</v>
      </c>
      <c r="I159" s="292"/>
      <c r="J159" s="288"/>
      <c r="K159" s="288"/>
      <c r="L159" s="293"/>
      <c r="M159" s="294"/>
      <c r="N159" s="295"/>
      <c r="O159" s="295"/>
      <c r="P159" s="295"/>
      <c r="Q159" s="295"/>
      <c r="R159" s="295"/>
      <c r="S159" s="295"/>
      <c r="T159" s="29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97" t="s">
        <v>225</v>
      </c>
      <c r="AU159" s="297" t="s">
        <v>91</v>
      </c>
      <c r="AV159" s="14" t="s">
        <v>140</v>
      </c>
      <c r="AW159" s="14" t="s">
        <v>33</v>
      </c>
      <c r="AX159" s="14" t="s">
        <v>85</v>
      </c>
      <c r="AY159" s="297" t="s">
        <v>217</v>
      </c>
    </row>
    <row r="160" s="2" customFormat="1" ht="24.15" customHeight="1">
      <c r="A160" s="40"/>
      <c r="B160" s="41"/>
      <c r="C160" s="262" t="s">
        <v>91</v>
      </c>
      <c r="D160" s="262" t="s">
        <v>220</v>
      </c>
      <c r="E160" s="263" t="s">
        <v>229</v>
      </c>
      <c r="F160" s="264" t="s">
        <v>230</v>
      </c>
      <c r="G160" s="265" t="s">
        <v>231</v>
      </c>
      <c r="H160" s="266">
        <v>12.6</v>
      </c>
      <c r="I160" s="267"/>
      <c r="J160" s="268">
        <f>ROUND(I160*H160,2)</f>
        <v>0</v>
      </c>
      <c r="K160" s="269"/>
      <c r="L160" s="43"/>
      <c r="M160" s="270" t="s">
        <v>1</v>
      </c>
      <c r="N160" s="271" t="s">
        <v>44</v>
      </c>
      <c r="O160" s="99"/>
      <c r="P160" s="272">
        <f>O160*H160</f>
        <v>0</v>
      </c>
      <c r="Q160" s="272">
        <v>0.0027980000000000001</v>
      </c>
      <c r="R160" s="272">
        <f>Q160*H160</f>
        <v>0.035254800000000003</v>
      </c>
      <c r="S160" s="272">
        <v>0</v>
      </c>
      <c r="T160" s="273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4" t="s">
        <v>140</v>
      </c>
      <c r="AT160" s="274" t="s">
        <v>220</v>
      </c>
      <c r="AU160" s="274" t="s">
        <v>91</v>
      </c>
      <c r="AY160" s="17" t="s">
        <v>217</v>
      </c>
      <c r="BE160" s="159">
        <f>IF(N160="základná",J160,0)</f>
        <v>0</v>
      </c>
      <c r="BF160" s="159">
        <f>IF(N160="znížená",J160,0)</f>
        <v>0</v>
      </c>
      <c r="BG160" s="159">
        <f>IF(N160="zákl. prenesená",J160,0)</f>
        <v>0</v>
      </c>
      <c r="BH160" s="159">
        <f>IF(N160="zníž. prenesená",J160,0)</f>
        <v>0</v>
      </c>
      <c r="BI160" s="159">
        <f>IF(N160="nulová",J160,0)</f>
        <v>0</v>
      </c>
      <c r="BJ160" s="17" t="s">
        <v>91</v>
      </c>
      <c r="BK160" s="159">
        <f>ROUND(I160*H160,2)</f>
        <v>0</v>
      </c>
      <c r="BL160" s="17" t="s">
        <v>140</v>
      </c>
      <c r="BM160" s="274" t="s">
        <v>232</v>
      </c>
    </row>
    <row r="161" s="13" customFormat="1">
      <c r="A161" s="13"/>
      <c r="B161" s="275"/>
      <c r="C161" s="276"/>
      <c r="D161" s="277" t="s">
        <v>225</v>
      </c>
      <c r="E161" s="278" t="s">
        <v>1</v>
      </c>
      <c r="F161" s="279" t="s">
        <v>233</v>
      </c>
      <c r="G161" s="276"/>
      <c r="H161" s="280">
        <v>12.6</v>
      </c>
      <c r="I161" s="281"/>
      <c r="J161" s="276"/>
      <c r="K161" s="276"/>
      <c r="L161" s="282"/>
      <c r="M161" s="283"/>
      <c r="N161" s="284"/>
      <c r="O161" s="284"/>
      <c r="P161" s="284"/>
      <c r="Q161" s="284"/>
      <c r="R161" s="284"/>
      <c r="S161" s="284"/>
      <c r="T161" s="28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6" t="s">
        <v>225</v>
      </c>
      <c r="AU161" s="286" t="s">
        <v>91</v>
      </c>
      <c r="AV161" s="13" t="s">
        <v>91</v>
      </c>
      <c r="AW161" s="13" t="s">
        <v>33</v>
      </c>
      <c r="AX161" s="13" t="s">
        <v>78</v>
      </c>
      <c r="AY161" s="286" t="s">
        <v>217</v>
      </c>
    </row>
    <row r="162" s="14" customFormat="1">
      <c r="A162" s="14"/>
      <c r="B162" s="287"/>
      <c r="C162" s="288"/>
      <c r="D162" s="277" t="s">
        <v>225</v>
      </c>
      <c r="E162" s="289" t="s">
        <v>1</v>
      </c>
      <c r="F162" s="290" t="s">
        <v>228</v>
      </c>
      <c r="G162" s="288"/>
      <c r="H162" s="291">
        <v>12.6</v>
      </c>
      <c r="I162" s="292"/>
      <c r="J162" s="288"/>
      <c r="K162" s="288"/>
      <c r="L162" s="293"/>
      <c r="M162" s="294"/>
      <c r="N162" s="295"/>
      <c r="O162" s="295"/>
      <c r="P162" s="295"/>
      <c r="Q162" s="295"/>
      <c r="R162" s="295"/>
      <c r="S162" s="295"/>
      <c r="T162" s="29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97" t="s">
        <v>225</v>
      </c>
      <c r="AU162" s="297" t="s">
        <v>91</v>
      </c>
      <c r="AV162" s="14" t="s">
        <v>140</v>
      </c>
      <c r="AW162" s="14" t="s">
        <v>33</v>
      </c>
      <c r="AX162" s="14" t="s">
        <v>85</v>
      </c>
      <c r="AY162" s="297" t="s">
        <v>217</v>
      </c>
    </row>
    <row r="163" s="2" customFormat="1" ht="33" customHeight="1">
      <c r="A163" s="40"/>
      <c r="B163" s="41"/>
      <c r="C163" s="262" t="s">
        <v>234</v>
      </c>
      <c r="D163" s="262" t="s">
        <v>220</v>
      </c>
      <c r="E163" s="263" t="s">
        <v>235</v>
      </c>
      <c r="F163" s="264" t="s">
        <v>236</v>
      </c>
      <c r="G163" s="265" t="s">
        <v>223</v>
      </c>
      <c r="H163" s="266">
        <v>15.458</v>
      </c>
      <c r="I163" s="267"/>
      <c r="J163" s="268">
        <f>ROUND(I163*H163,2)</f>
        <v>0</v>
      </c>
      <c r="K163" s="269"/>
      <c r="L163" s="43"/>
      <c r="M163" s="270" t="s">
        <v>1</v>
      </c>
      <c r="N163" s="271" t="s">
        <v>44</v>
      </c>
      <c r="O163" s="99"/>
      <c r="P163" s="272">
        <f>O163*H163</f>
        <v>0</v>
      </c>
      <c r="Q163" s="272">
        <v>0.01155</v>
      </c>
      <c r="R163" s="272">
        <f>Q163*H163</f>
        <v>0.1785399</v>
      </c>
      <c r="S163" s="272">
        <v>0</v>
      </c>
      <c r="T163" s="27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74" t="s">
        <v>140</v>
      </c>
      <c r="AT163" s="274" t="s">
        <v>220</v>
      </c>
      <c r="AU163" s="274" t="s">
        <v>91</v>
      </c>
      <c r="AY163" s="17" t="s">
        <v>217</v>
      </c>
      <c r="BE163" s="159">
        <f>IF(N163="základná",J163,0)</f>
        <v>0</v>
      </c>
      <c r="BF163" s="159">
        <f>IF(N163="znížená",J163,0)</f>
        <v>0</v>
      </c>
      <c r="BG163" s="159">
        <f>IF(N163="zákl. prenesená",J163,0)</f>
        <v>0</v>
      </c>
      <c r="BH163" s="159">
        <f>IF(N163="zníž. prenesená",J163,0)</f>
        <v>0</v>
      </c>
      <c r="BI163" s="159">
        <f>IF(N163="nulová",J163,0)</f>
        <v>0</v>
      </c>
      <c r="BJ163" s="17" t="s">
        <v>91</v>
      </c>
      <c r="BK163" s="159">
        <f>ROUND(I163*H163,2)</f>
        <v>0</v>
      </c>
      <c r="BL163" s="17" t="s">
        <v>140</v>
      </c>
      <c r="BM163" s="274" t="s">
        <v>237</v>
      </c>
    </row>
    <row r="164" s="13" customFormat="1">
      <c r="A164" s="13"/>
      <c r="B164" s="275"/>
      <c r="C164" s="276"/>
      <c r="D164" s="277" t="s">
        <v>225</v>
      </c>
      <c r="E164" s="278" t="s">
        <v>1</v>
      </c>
      <c r="F164" s="279" t="s">
        <v>125</v>
      </c>
      <c r="G164" s="276"/>
      <c r="H164" s="280">
        <v>15.458</v>
      </c>
      <c r="I164" s="281"/>
      <c r="J164" s="276"/>
      <c r="K164" s="276"/>
      <c r="L164" s="282"/>
      <c r="M164" s="283"/>
      <c r="N164" s="284"/>
      <c r="O164" s="284"/>
      <c r="P164" s="284"/>
      <c r="Q164" s="284"/>
      <c r="R164" s="284"/>
      <c r="S164" s="284"/>
      <c r="T164" s="28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86" t="s">
        <v>225</v>
      </c>
      <c r="AU164" s="286" t="s">
        <v>91</v>
      </c>
      <c r="AV164" s="13" t="s">
        <v>91</v>
      </c>
      <c r="AW164" s="13" t="s">
        <v>33</v>
      </c>
      <c r="AX164" s="13" t="s">
        <v>78</v>
      </c>
      <c r="AY164" s="286" t="s">
        <v>217</v>
      </c>
    </row>
    <row r="165" s="14" customFormat="1">
      <c r="A165" s="14"/>
      <c r="B165" s="287"/>
      <c r="C165" s="288"/>
      <c r="D165" s="277" t="s">
        <v>225</v>
      </c>
      <c r="E165" s="289" t="s">
        <v>1</v>
      </c>
      <c r="F165" s="290" t="s">
        <v>228</v>
      </c>
      <c r="G165" s="288"/>
      <c r="H165" s="291">
        <v>15.458</v>
      </c>
      <c r="I165" s="292"/>
      <c r="J165" s="288"/>
      <c r="K165" s="288"/>
      <c r="L165" s="293"/>
      <c r="M165" s="294"/>
      <c r="N165" s="295"/>
      <c r="O165" s="295"/>
      <c r="P165" s="295"/>
      <c r="Q165" s="295"/>
      <c r="R165" s="295"/>
      <c r="S165" s="295"/>
      <c r="T165" s="29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97" t="s">
        <v>225</v>
      </c>
      <c r="AU165" s="297" t="s">
        <v>91</v>
      </c>
      <c r="AV165" s="14" t="s">
        <v>140</v>
      </c>
      <c r="AW165" s="14" t="s">
        <v>33</v>
      </c>
      <c r="AX165" s="14" t="s">
        <v>85</v>
      </c>
      <c r="AY165" s="297" t="s">
        <v>217</v>
      </c>
    </row>
    <row r="166" s="2" customFormat="1" ht="24.15" customHeight="1">
      <c r="A166" s="40"/>
      <c r="B166" s="41"/>
      <c r="C166" s="262" t="s">
        <v>140</v>
      </c>
      <c r="D166" s="262" t="s">
        <v>220</v>
      </c>
      <c r="E166" s="263" t="s">
        <v>238</v>
      </c>
      <c r="F166" s="264" t="s">
        <v>239</v>
      </c>
      <c r="G166" s="265" t="s">
        <v>223</v>
      </c>
      <c r="H166" s="266">
        <v>25.010000000000002</v>
      </c>
      <c r="I166" s="267"/>
      <c r="J166" s="268">
        <f>ROUND(I166*H166,2)</f>
        <v>0</v>
      </c>
      <c r="K166" s="269"/>
      <c r="L166" s="43"/>
      <c r="M166" s="270" t="s">
        <v>1</v>
      </c>
      <c r="N166" s="271" t="s">
        <v>44</v>
      </c>
      <c r="O166" s="99"/>
      <c r="P166" s="272">
        <f>O166*H166</f>
        <v>0</v>
      </c>
      <c r="Q166" s="272">
        <v>0.0051500000000000001</v>
      </c>
      <c r="R166" s="272">
        <f>Q166*H166</f>
        <v>0.12880150000000001</v>
      </c>
      <c r="S166" s="272">
        <v>0</v>
      </c>
      <c r="T166" s="27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4" t="s">
        <v>140</v>
      </c>
      <c r="AT166" s="274" t="s">
        <v>220</v>
      </c>
      <c r="AU166" s="274" t="s">
        <v>91</v>
      </c>
      <c r="AY166" s="17" t="s">
        <v>217</v>
      </c>
      <c r="BE166" s="159">
        <f>IF(N166="základná",J166,0)</f>
        <v>0</v>
      </c>
      <c r="BF166" s="159">
        <f>IF(N166="znížená",J166,0)</f>
        <v>0</v>
      </c>
      <c r="BG166" s="159">
        <f>IF(N166="zákl. prenesená",J166,0)</f>
        <v>0</v>
      </c>
      <c r="BH166" s="159">
        <f>IF(N166="zníž. prenesená",J166,0)</f>
        <v>0</v>
      </c>
      <c r="BI166" s="159">
        <f>IF(N166="nulová",J166,0)</f>
        <v>0</v>
      </c>
      <c r="BJ166" s="17" t="s">
        <v>91</v>
      </c>
      <c r="BK166" s="159">
        <f>ROUND(I166*H166,2)</f>
        <v>0</v>
      </c>
      <c r="BL166" s="17" t="s">
        <v>140</v>
      </c>
      <c r="BM166" s="274" t="s">
        <v>240</v>
      </c>
    </row>
    <row r="167" s="13" customFormat="1">
      <c r="A167" s="13"/>
      <c r="B167" s="275"/>
      <c r="C167" s="276"/>
      <c r="D167" s="277" t="s">
        <v>225</v>
      </c>
      <c r="E167" s="278" t="s">
        <v>1</v>
      </c>
      <c r="F167" s="279" t="s">
        <v>241</v>
      </c>
      <c r="G167" s="276"/>
      <c r="H167" s="280">
        <v>25.010000000000002</v>
      </c>
      <c r="I167" s="281"/>
      <c r="J167" s="276"/>
      <c r="K167" s="276"/>
      <c r="L167" s="282"/>
      <c r="M167" s="283"/>
      <c r="N167" s="284"/>
      <c r="O167" s="284"/>
      <c r="P167" s="284"/>
      <c r="Q167" s="284"/>
      <c r="R167" s="284"/>
      <c r="S167" s="284"/>
      <c r="T167" s="2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6" t="s">
        <v>225</v>
      </c>
      <c r="AU167" s="286" t="s">
        <v>91</v>
      </c>
      <c r="AV167" s="13" t="s">
        <v>91</v>
      </c>
      <c r="AW167" s="13" t="s">
        <v>33</v>
      </c>
      <c r="AX167" s="13" t="s">
        <v>78</v>
      </c>
      <c r="AY167" s="286" t="s">
        <v>217</v>
      </c>
    </row>
    <row r="168" s="14" customFormat="1">
      <c r="A168" s="14"/>
      <c r="B168" s="287"/>
      <c r="C168" s="288"/>
      <c r="D168" s="277" t="s">
        <v>225</v>
      </c>
      <c r="E168" s="289" t="s">
        <v>1</v>
      </c>
      <c r="F168" s="290" t="s">
        <v>228</v>
      </c>
      <c r="G168" s="288"/>
      <c r="H168" s="291">
        <v>25.010000000000002</v>
      </c>
      <c r="I168" s="292"/>
      <c r="J168" s="288"/>
      <c r="K168" s="288"/>
      <c r="L168" s="293"/>
      <c r="M168" s="294"/>
      <c r="N168" s="295"/>
      <c r="O168" s="295"/>
      <c r="P168" s="295"/>
      <c r="Q168" s="295"/>
      <c r="R168" s="295"/>
      <c r="S168" s="295"/>
      <c r="T168" s="29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97" t="s">
        <v>225</v>
      </c>
      <c r="AU168" s="297" t="s">
        <v>91</v>
      </c>
      <c r="AV168" s="14" t="s">
        <v>140</v>
      </c>
      <c r="AW168" s="14" t="s">
        <v>33</v>
      </c>
      <c r="AX168" s="14" t="s">
        <v>85</v>
      </c>
      <c r="AY168" s="297" t="s">
        <v>217</v>
      </c>
    </row>
    <row r="169" s="2" customFormat="1" ht="24.15" customHeight="1">
      <c r="A169" s="40"/>
      <c r="B169" s="41"/>
      <c r="C169" s="262" t="s">
        <v>242</v>
      </c>
      <c r="D169" s="262" t="s">
        <v>220</v>
      </c>
      <c r="E169" s="263" t="s">
        <v>243</v>
      </c>
      <c r="F169" s="264" t="s">
        <v>244</v>
      </c>
      <c r="G169" s="265" t="s">
        <v>245</v>
      </c>
      <c r="H169" s="266">
        <v>0.34599999999999997</v>
      </c>
      <c r="I169" s="267"/>
      <c r="J169" s="268">
        <f>ROUND(I169*H169,2)</f>
        <v>0</v>
      </c>
      <c r="K169" s="269"/>
      <c r="L169" s="43"/>
      <c r="M169" s="270" t="s">
        <v>1</v>
      </c>
      <c r="N169" s="271" t="s">
        <v>44</v>
      </c>
      <c r="O169" s="99"/>
      <c r="P169" s="272">
        <f>O169*H169</f>
        <v>0</v>
      </c>
      <c r="Q169" s="272">
        <v>2.4164755000000002</v>
      </c>
      <c r="R169" s="272">
        <f>Q169*H169</f>
        <v>0.83610052300000004</v>
      </c>
      <c r="S169" s="272">
        <v>0</v>
      </c>
      <c r="T169" s="27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4" t="s">
        <v>140</v>
      </c>
      <c r="AT169" s="274" t="s">
        <v>220</v>
      </c>
      <c r="AU169" s="274" t="s">
        <v>91</v>
      </c>
      <c r="AY169" s="17" t="s">
        <v>217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7" t="s">
        <v>91</v>
      </c>
      <c r="BK169" s="159">
        <f>ROUND(I169*H169,2)</f>
        <v>0</v>
      </c>
      <c r="BL169" s="17" t="s">
        <v>140</v>
      </c>
      <c r="BM169" s="274" t="s">
        <v>246</v>
      </c>
    </row>
    <row r="170" s="13" customFormat="1">
      <c r="A170" s="13"/>
      <c r="B170" s="275"/>
      <c r="C170" s="276"/>
      <c r="D170" s="277" t="s">
        <v>225</v>
      </c>
      <c r="E170" s="278" t="s">
        <v>1</v>
      </c>
      <c r="F170" s="279" t="s">
        <v>130</v>
      </c>
      <c r="G170" s="276"/>
      <c r="H170" s="280">
        <v>0.34599999999999997</v>
      </c>
      <c r="I170" s="281"/>
      <c r="J170" s="276"/>
      <c r="K170" s="276"/>
      <c r="L170" s="282"/>
      <c r="M170" s="283"/>
      <c r="N170" s="284"/>
      <c r="O170" s="284"/>
      <c r="P170" s="284"/>
      <c r="Q170" s="284"/>
      <c r="R170" s="284"/>
      <c r="S170" s="284"/>
      <c r="T170" s="28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86" t="s">
        <v>225</v>
      </c>
      <c r="AU170" s="286" t="s">
        <v>91</v>
      </c>
      <c r="AV170" s="13" t="s">
        <v>91</v>
      </c>
      <c r="AW170" s="13" t="s">
        <v>33</v>
      </c>
      <c r="AX170" s="13" t="s">
        <v>78</v>
      </c>
      <c r="AY170" s="286" t="s">
        <v>217</v>
      </c>
    </row>
    <row r="171" s="14" customFormat="1">
      <c r="A171" s="14"/>
      <c r="B171" s="287"/>
      <c r="C171" s="288"/>
      <c r="D171" s="277" t="s">
        <v>225</v>
      </c>
      <c r="E171" s="289" t="s">
        <v>1</v>
      </c>
      <c r="F171" s="290" t="s">
        <v>228</v>
      </c>
      <c r="G171" s="288"/>
      <c r="H171" s="291">
        <v>0.34599999999999997</v>
      </c>
      <c r="I171" s="292"/>
      <c r="J171" s="288"/>
      <c r="K171" s="288"/>
      <c r="L171" s="293"/>
      <c r="M171" s="294"/>
      <c r="N171" s="295"/>
      <c r="O171" s="295"/>
      <c r="P171" s="295"/>
      <c r="Q171" s="295"/>
      <c r="R171" s="295"/>
      <c r="S171" s="295"/>
      <c r="T171" s="29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97" t="s">
        <v>225</v>
      </c>
      <c r="AU171" s="297" t="s">
        <v>91</v>
      </c>
      <c r="AV171" s="14" t="s">
        <v>140</v>
      </c>
      <c r="AW171" s="14" t="s">
        <v>33</v>
      </c>
      <c r="AX171" s="14" t="s">
        <v>85</v>
      </c>
      <c r="AY171" s="297" t="s">
        <v>217</v>
      </c>
    </row>
    <row r="172" s="2" customFormat="1" ht="24.15" customHeight="1">
      <c r="A172" s="40"/>
      <c r="B172" s="41"/>
      <c r="C172" s="262" t="s">
        <v>218</v>
      </c>
      <c r="D172" s="262" t="s">
        <v>220</v>
      </c>
      <c r="E172" s="263" t="s">
        <v>247</v>
      </c>
      <c r="F172" s="264" t="s">
        <v>248</v>
      </c>
      <c r="G172" s="265" t="s">
        <v>223</v>
      </c>
      <c r="H172" s="266">
        <v>4.0339999999999998</v>
      </c>
      <c r="I172" s="267"/>
      <c r="J172" s="268">
        <f>ROUND(I172*H172,2)</f>
        <v>0</v>
      </c>
      <c r="K172" s="269"/>
      <c r="L172" s="43"/>
      <c r="M172" s="270" t="s">
        <v>1</v>
      </c>
      <c r="N172" s="271" t="s">
        <v>44</v>
      </c>
      <c r="O172" s="99"/>
      <c r="P172" s="272">
        <f>O172*H172</f>
        <v>0</v>
      </c>
      <c r="Q172" s="272">
        <v>0.001</v>
      </c>
      <c r="R172" s="272">
        <f>Q172*H172</f>
        <v>0.0040340000000000003</v>
      </c>
      <c r="S172" s="272">
        <v>0</v>
      </c>
      <c r="T172" s="27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4" t="s">
        <v>140</v>
      </c>
      <c r="AT172" s="274" t="s">
        <v>220</v>
      </c>
      <c r="AU172" s="274" t="s">
        <v>91</v>
      </c>
      <c r="AY172" s="17" t="s">
        <v>217</v>
      </c>
      <c r="BE172" s="159">
        <f>IF(N172="základná",J172,0)</f>
        <v>0</v>
      </c>
      <c r="BF172" s="159">
        <f>IF(N172="znížená",J172,0)</f>
        <v>0</v>
      </c>
      <c r="BG172" s="159">
        <f>IF(N172="zákl. prenesená",J172,0)</f>
        <v>0</v>
      </c>
      <c r="BH172" s="159">
        <f>IF(N172="zníž. prenesená",J172,0)</f>
        <v>0</v>
      </c>
      <c r="BI172" s="159">
        <f>IF(N172="nulová",J172,0)</f>
        <v>0</v>
      </c>
      <c r="BJ172" s="17" t="s">
        <v>91</v>
      </c>
      <c r="BK172" s="159">
        <f>ROUND(I172*H172,2)</f>
        <v>0</v>
      </c>
      <c r="BL172" s="17" t="s">
        <v>140</v>
      </c>
      <c r="BM172" s="274" t="s">
        <v>249</v>
      </c>
    </row>
    <row r="173" s="13" customFormat="1">
      <c r="A173" s="13"/>
      <c r="B173" s="275"/>
      <c r="C173" s="276"/>
      <c r="D173" s="277" t="s">
        <v>225</v>
      </c>
      <c r="E173" s="278" t="s">
        <v>1</v>
      </c>
      <c r="F173" s="279" t="s">
        <v>113</v>
      </c>
      <c r="G173" s="276"/>
      <c r="H173" s="280">
        <v>4.0339999999999998</v>
      </c>
      <c r="I173" s="281"/>
      <c r="J173" s="276"/>
      <c r="K173" s="276"/>
      <c r="L173" s="282"/>
      <c r="M173" s="283"/>
      <c r="N173" s="284"/>
      <c r="O173" s="284"/>
      <c r="P173" s="284"/>
      <c r="Q173" s="284"/>
      <c r="R173" s="284"/>
      <c r="S173" s="284"/>
      <c r="T173" s="28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6" t="s">
        <v>225</v>
      </c>
      <c r="AU173" s="286" t="s">
        <v>91</v>
      </c>
      <c r="AV173" s="13" t="s">
        <v>91</v>
      </c>
      <c r="AW173" s="13" t="s">
        <v>33</v>
      </c>
      <c r="AX173" s="13" t="s">
        <v>85</v>
      </c>
      <c r="AY173" s="286" t="s">
        <v>217</v>
      </c>
    </row>
    <row r="174" s="2" customFormat="1" ht="21.75" customHeight="1">
      <c r="A174" s="40"/>
      <c r="B174" s="41"/>
      <c r="C174" s="262" t="s">
        <v>250</v>
      </c>
      <c r="D174" s="262" t="s">
        <v>220</v>
      </c>
      <c r="E174" s="263" t="s">
        <v>251</v>
      </c>
      <c r="F174" s="264" t="s">
        <v>252</v>
      </c>
      <c r="G174" s="265" t="s">
        <v>223</v>
      </c>
      <c r="H174" s="266">
        <v>4.0339999999999998</v>
      </c>
      <c r="I174" s="267"/>
      <c r="J174" s="268">
        <f>ROUND(I174*H174,2)</f>
        <v>0</v>
      </c>
      <c r="K174" s="269"/>
      <c r="L174" s="43"/>
      <c r="M174" s="270" t="s">
        <v>1</v>
      </c>
      <c r="N174" s="271" t="s">
        <v>44</v>
      </c>
      <c r="O174" s="99"/>
      <c r="P174" s="272">
        <f>O174*H174</f>
        <v>0</v>
      </c>
      <c r="Q174" s="272">
        <v>0.051499999999999997</v>
      </c>
      <c r="R174" s="272">
        <f>Q174*H174</f>
        <v>0.20775099999999999</v>
      </c>
      <c r="S174" s="272">
        <v>0</v>
      </c>
      <c r="T174" s="27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4" t="s">
        <v>140</v>
      </c>
      <c r="AT174" s="274" t="s">
        <v>220</v>
      </c>
      <c r="AU174" s="274" t="s">
        <v>91</v>
      </c>
      <c r="AY174" s="17" t="s">
        <v>217</v>
      </c>
      <c r="BE174" s="159">
        <f>IF(N174="základná",J174,0)</f>
        <v>0</v>
      </c>
      <c r="BF174" s="159">
        <f>IF(N174="znížená",J174,0)</f>
        <v>0</v>
      </c>
      <c r="BG174" s="159">
        <f>IF(N174="zákl. prenesená",J174,0)</f>
        <v>0</v>
      </c>
      <c r="BH174" s="159">
        <f>IF(N174="zníž. prenesená",J174,0)</f>
        <v>0</v>
      </c>
      <c r="BI174" s="159">
        <f>IF(N174="nulová",J174,0)</f>
        <v>0</v>
      </c>
      <c r="BJ174" s="17" t="s">
        <v>91</v>
      </c>
      <c r="BK174" s="159">
        <f>ROUND(I174*H174,2)</f>
        <v>0</v>
      </c>
      <c r="BL174" s="17" t="s">
        <v>140</v>
      </c>
      <c r="BM174" s="274" t="s">
        <v>253</v>
      </c>
    </row>
    <row r="175" s="13" customFormat="1">
      <c r="A175" s="13"/>
      <c r="B175" s="275"/>
      <c r="C175" s="276"/>
      <c r="D175" s="277" t="s">
        <v>225</v>
      </c>
      <c r="E175" s="278" t="s">
        <v>1</v>
      </c>
      <c r="F175" s="279" t="s">
        <v>113</v>
      </c>
      <c r="G175" s="276"/>
      <c r="H175" s="280">
        <v>4.0339999999999998</v>
      </c>
      <c r="I175" s="281"/>
      <c r="J175" s="276"/>
      <c r="K175" s="276"/>
      <c r="L175" s="282"/>
      <c r="M175" s="283"/>
      <c r="N175" s="284"/>
      <c r="O175" s="284"/>
      <c r="P175" s="284"/>
      <c r="Q175" s="284"/>
      <c r="R175" s="284"/>
      <c r="S175" s="284"/>
      <c r="T175" s="28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86" t="s">
        <v>225</v>
      </c>
      <c r="AU175" s="286" t="s">
        <v>91</v>
      </c>
      <c r="AV175" s="13" t="s">
        <v>91</v>
      </c>
      <c r="AW175" s="13" t="s">
        <v>33</v>
      </c>
      <c r="AX175" s="13" t="s">
        <v>85</v>
      </c>
      <c r="AY175" s="286" t="s">
        <v>217</v>
      </c>
    </row>
    <row r="176" s="2" customFormat="1" ht="24.15" customHeight="1">
      <c r="A176" s="40"/>
      <c r="B176" s="41"/>
      <c r="C176" s="262" t="s">
        <v>254</v>
      </c>
      <c r="D176" s="262" t="s">
        <v>220</v>
      </c>
      <c r="E176" s="263" t="s">
        <v>255</v>
      </c>
      <c r="F176" s="264" t="s">
        <v>256</v>
      </c>
      <c r="G176" s="265" t="s">
        <v>223</v>
      </c>
      <c r="H176" s="266">
        <v>4.0339999999999998</v>
      </c>
      <c r="I176" s="267"/>
      <c r="J176" s="268">
        <f>ROUND(I176*H176,2)</f>
        <v>0</v>
      </c>
      <c r="K176" s="269"/>
      <c r="L176" s="43"/>
      <c r="M176" s="270" t="s">
        <v>1</v>
      </c>
      <c r="N176" s="271" t="s">
        <v>44</v>
      </c>
      <c r="O176" s="99"/>
      <c r="P176" s="272">
        <f>O176*H176</f>
        <v>0</v>
      </c>
      <c r="Q176" s="272">
        <v>0.0081600000000000006</v>
      </c>
      <c r="R176" s="272">
        <f>Q176*H176</f>
        <v>0.032917439999999999</v>
      </c>
      <c r="S176" s="272">
        <v>0</v>
      </c>
      <c r="T176" s="27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4" t="s">
        <v>257</v>
      </c>
      <c r="AT176" s="274" t="s">
        <v>220</v>
      </c>
      <c r="AU176" s="274" t="s">
        <v>91</v>
      </c>
      <c r="AY176" s="17" t="s">
        <v>217</v>
      </c>
      <c r="BE176" s="159">
        <f>IF(N176="základná",J176,0)</f>
        <v>0</v>
      </c>
      <c r="BF176" s="159">
        <f>IF(N176="znížená",J176,0)</f>
        <v>0</v>
      </c>
      <c r="BG176" s="159">
        <f>IF(N176="zákl. prenesená",J176,0)</f>
        <v>0</v>
      </c>
      <c r="BH176" s="159">
        <f>IF(N176="zníž. prenesená",J176,0)</f>
        <v>0</v>
      </c>
      <c r="BI176" s="159">
        <f>IF(N176="nulová",J176,0)</f>
        <v>0</v>
      </c>
      <c r="BJ176" s="17" t="s">
        <v>91</v>
      </c>
      <c r="BK176" s="159">
        <f>ROUND(I176*H176,2)</f>
        <v>0</v>
      </c>
      <c r="BL176" s="17" t="s">
        <v>257</v>
      </c>
      <c r="BM176" s="274" t="s">
        <v>258</v>
      </c>
    </row>
    <row r="177" s="13" customFormat="1">
      <c r="A177" s="13"/>
      <c r="B177" s="275"/>
      <c r="C177" s="276"/>
      <c r="D177" s="277" t="s">
        <v>225</v>
      </c>
      <c r="E177" s="278" t="s">
        <v>1</v>
      </c>
      <c r="F177" s="279" t="s">
        <v>113</v>
      </c>
      <c r="G177" s="276"/>
      <c r="H177" s="280">
        <v>4.0339999999999998</v>
      </c>
      <c r="I177" s="281"/>
      <c r="J177" s="276"/>
      <c r="K177" s="276"/>
      <c r="L177" s="282"/>
      <c r="M177" s="283"/>
      <c r="N177" s="284"/>
      <c r="O177" s="284"/>
      <c r="P177" s="284"/>
      <c r="Q177" s="284"/>
      <c r="R177" s="284"/>
      <c r="S177" s="284"/>
      <c r="T177" s="28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86" t="s">
        <v>225</v>
      </c>
      <c r="AU177" s="286" t="s">
        <v>91</v>
      </c>
      <c r="AV177" s="13" t="s">
        <v>91</v>
      </c>
      <c r="AW177" s="13" t="s">
        <v>33</v>
      </c>
      <c r="AX177" s="13" t="s">
        <v>78</v>
      </c>
      <c r="AY177" s="286" t="s">
        <v>217</v>
      </c>
    </row>
    <row r="178" s="14" customFormat="1">
      <c r="A178" s="14"/>
      <c r="B178" s="287"/>
      <c r="C178" s="288"/>
      <c r="D178" s="277" t="s">
        <v>225</v>
      </c>
      <c r="E178" s="289" t="s">
        <v>1</v>
      </c>
      <c r="F178" s="290" t="s">
        <v>228</v>
      </c>
      <c r="G178" s="288"/>
      <c r="H178" s="291">
        <v>4.0339999999999998</v>
      </c>
      <c r="I178" s="292"/>
      <c r="J178" s="288"/>
      <c r="K178" s="288"/>
      <c r="L178" s="293"/>
      <c r="M178" s="294"/>
      <c r="N178" s="295"/>
      <c r="O178" s="295"/>
      <c r="P178" s="295"/>
      <c r="Q178" s="295"/>
      <c r="R178" s="295"/>
      <c r="S178" s="295"/>
      <c r="T178" s="29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97" t="s">
        <v>225</v>
      </c>
      <c r="AU178" s="297" t="s">
        <v>91</v>
      </c>
      <c r="AV178" s="14" t="s">
        <v>140</v>
      </c>
      <c r="AW178" s="14" t="s">
        <v>33</v>
      </c>
      <c r="AX178" s="14" t="s">
        <v>85</v>
      </c>
      <c r="AY178" s="297" t="s">
        <v>217</v>
      </c>
    </row>
    <row r="179" s="2" customFormat="1" ht="24.15" customHeight="1">
      <c r="A179" s="40"/>
      <c r="B179" s="41"/>
      <c r="C179" s="262" t="s">
        <v>259</v>
      </c>
      <c r="D179" s="262" t="s">
        <v>220</v>
      </c>
      <c r="E179" s="263" t="s">
        <v>260</v>
      </c>
      <c r="F179" s="264" t="s">
        <v>261</v>
      </c>
      <c r="G179" s="265" t="s">
        <v>223</v>
      </c>
      <c r="H179" s="266">
        <v>4.0339999999999998</v>
      </c>
      <c r="I179" s="267"/>
      <c r="J179" s="268">
        <f>ROUND(I179*H179,2)</f>
        <v>0</v>
      </c>
      <c r="K179" s="269"/>
      <c r="L179" s="43"/>
      <c r="M179" s="270" t="s">
        <v>1</v>
      </c>
      <c r="N179" s="271" t="s">
        <v>44</v>
      </c>
      <c r="O179" s="99"/>
      <c r="P179" s="272">
        <f>O179*H179</f>
        <v>0</v>
      </c>
      <c r="Q179" s="272">
        <v>0.00014999999999999999</v>
      </c>
      <c r="R179" s="272">
        <f>Q179*H179</f>
        <v>0.00060509999999999991</v>
      </c>
      <c r="S179" s="272">
        <v>0</v>
      </c>
      <c r="T179" s="27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4" t="s">
        <v>140</v>
      </c>
      <c r="AT179" s="274" t="s">
        <v>220</v>
      </c>
      <c r="AU179" s="274" t="s">
        <v>91</v>
      </c>
      <c r="AY179" s="17" t="s">
        <v>217</v>
      </c>
      <c r="BE179" s="159">
        <f>IF(N179="základná",J179,0)</f>
        <v>0</v>
      </c>
      <c r="BF179" s="159">
        <f>IF(N179="znížená",J179,0)</f>
        <v>0</v>
      </c>
      <c r="BG179" s="159">
        <f>IF(N179="zákl. prenesená",J179,0)</f>
        <v>0</v>
      </c>
      <c r="BH179" s="159">
        <f>IF(N179="zníž. prenesená",J179,0)</f>
        <v>0</v>
      </c>
      <c r="BI179" s="159">
        <f>IF(N179="nulová",J179,0)</f>
        <v>0</v>
      </c>
      <c r="BJ179" s="17" t="s">
        <v>91</v>
      </c>
      <c r="BK179" s="159">
        <f>ROUND(I179*H179,2)</f>
        <v>0</v>
      </c>
      <c r="BL179" s="17" t="s">
        <v>140</v>
      </c>
      <c r="BM179" s="274" t="s">
        <v>262</v>
      </c>
    </row>
    <row r="180" s="13" customFormat="1">
      <c r="A180" s="13"/>
      <c r="B180" s="275"/>
      <c r="C180" s="276"/>
      <c r="D180" s="277" t="s">
        <v>225</v>
      </c>
      <c r="E180" s="278" t="s">
        <v>1</v>
      </c>
      <c r="F180" s="279" t="s">
        <v>113</v>
      </c>
      <c r="G180" s="276"/>
      <c r="H180" s="280">
        <v>4.0339999999999998</v>
      </c>
      <c r="I180" s="281"/>
      <c r="J180" s="276"/>
      <c r="K180" s="276"/>
      <c r="L180" s="282"/>
      <c r="M180" s="283"/>
      <c r="N180" s="284"/>
      <c r="O180" s="284"/>
      <c r="P180" s="284"/>
      <c r="Q180" s="284"/>
      <c r="R180" s="284"/>
      <c r="S180" s="284"/>
      <c r="T180" s="2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6" t="s">
        <v>225</v>
      </c>
      <c r="AU180" s="286" t="s">
        <v>91</v>
      </c>
      <c r="AV180" s="13" t="s">
        <v>91</v>
      </c>
      <c r="AW180" s="13" t="s">
        <v>33</v>
      </c>
      <c r="AX180" s="13" t="s">
        <v>78</v>
      </c>
      <c r="AY180" s="286" t="s">
        <v>217</v>
      </c>
    </row>
    <row r="181" s="14" customFormat="1">
      <c r="A181" s="14"/>
      <c r="B181" s="287"/>
      <c r="C181" s="288"/>
      <c r="D181" s="277" t="s">
        <v>225</v>
      </c>
      <c r="E181" s="289" t="s">
        <v>1</v>
      </c>
      <c r="F181" s="290" t="s">
        <v>228</v>
      </c>
      <c r="G181" s="288"/>
      <c r="H181" s="291">
        <v>4.0339999999999998</v>
      </c>
      <c r="I181" s="292"/>
      <c r="J181" s="288"/>
      <c r="K181" s="288"/>
      <c r="L181" s="293"/>
      <c r="M181" s="294"/>
      <c r="N181" s="295"/>
      <c r="O181" s="295"/>
      <c r="P181" s="295"/>
      <c r="Q181" s="295"/>
      <c r="R181" s="295"/>
      <c r="S181" s="295"/>
      <c r="T181" s="29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97" t="s">
        <v>225</v>
      </c>
      <c r="AU181" s="297" t="s">
        <v>91</v>
      </c>
      <c r="AV181" s="14" t="s">
        <v>140</v>
      </c>
      <c r="AW181" s="14" t="s">
        <v>33</v>
      </c>
      <c r="AX181" s="14" t="s">
        <v>85</v>
      </c>
      <c r="AY181" s="297" t="s">
        <v>217</v>
      </c>
    </row>
    <row r="182" s="12" customFormat="1" ht="22.8" customHeight="1">
      <c r="A182" s="12"/>
      <c r="B182" s="247"/>
      <c r="C182" s="248"/>
      <c r="D182" s="249" t="s">
        <v>77</v>
      </c>
      <c r="E182" s="260" t="s">
        <v>254</v>
      </c>
      <c r="F182" s="260" t="s">
        <v>263</v>
      </c>
      <c r="G182" s="248"/>
      <c r="H182" s="248"/>
      <c r="I182" s="251"/>
      <c r="J182" s="261">
        <f>BK182</f>
        <v>0</v>
      </c>
      <c r="K182" s="248"/>
      <c r="L182" s="252"/>
      <c r="M182" s="253"/>
      <c r="N182" s="254"/>
      <c r="O182" s="254"/>
      <c r="P182" s="255">
        <f>SUM(P183:P186)</f>
        <v>0</v>
      </c>
      <c r="Q182" s="254"/>
      <c r="R182" s="255">
        <f>SUM(R183:R186)</f>
        <v>0.00029999999999999997</v>
      </c>
      <c r="S182" s="254"/>
      <c r="T182" s="256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57" t="s">
        <v>85</v>
      </c>
      <c r="AT182" s="258" t="s">
        <v>77</v>
      </c>
      <c r="AU182" s="258" t="s">
        <v>85</v>
      </c>
      <c r="AY182" s="257" t="s">
        <v>217</v>
      </c>
      <c r="BK182" s="259">
        <f>SUM(BK183:BK186)</f>
        <v>0</v>
      </c>
    </row>
    <row r="183" s="2" customFormat="1" ht="24.15" customHeight="1">
      <c r="A183" s="40"/>
      <c r="B183" s="41"/>
      <c r="C183" s="262" t="s">
        <v>264</v>
      </c>
      <c r="D183" s="262" t="s">
        <v>220</v>
      </c>
      <c r="E183" s="263" t="s">
        <v>265</v>
      </c>
      <c r="F183" s="264" t="s">
        <v>266</v>
      </c>
      <c r="G183" s="265" t="s">
        <v>231</v>
      </c>
      <c r="H183" s="266">
        <v>3</v>
      </c>
      <c r="I183" s="267"/>
      <c r="J183" s="268">
        <f>ROUND(I183*H183,2)</f>
        <v>0</v>
      </c>
      <c r="K183" s="269"/>
      <c r="L183" s="43"/>
      <c r="M183" s="270" t="s">
        <v>1</v>
      </c>
      <c r="N183" s="271" t="s">
        <v>44</v>
      </c>
      <c r="O183" s="99"/>
      <c r="P183" s="272">
        <f>O183*H183</f>
        <v>0</v>
      </c>
      <c r="Q183" s="272">
        <v>0</v>
      </c>
      <c r="R183" s="272">
        <f>Q183*H183</f>
        <v>0</v>
      </c>
      <c r="S183" s="272">
        <v>0</v>
      </c>
      <c r="T183" s="273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74" t="s">
        <v>140</v>
      </c>
      <c r="AT183" s="274" t="s">
        <v>220</v>
      </c>
      <c r="AU183" s="274" t="s">
        <v>91</v>
      </c>
      <c r="AY183" s="17" t="s">
        <v>217</v>
      </c>
      <c r="BE183" s="159">
        <f>IF(N183="základná",J183,0)</f>
        <v>0</v>
      </c>
      <c r="BF183" s="159">
        <f>IF(N183="znížená",J183,0)</f>
        <v>0</v>
      </c>
      <c r="BG183" s="159">
        <f>IF(N183="zákl. prenesená",J183,0)</f>
        <v>0</v>
      </c>
      <c r="BH183" s="159">
        <f>IF(N183="zníž. prenesená",J183,0)</f>
        <v>0</v>
      </c>
      <c r="BI183" s="159">
        <f>IF(N183="nulová",J183,0)</f>
        <v>0</v>
      </c>
      <c r="BJ183" s="17" t="s">
        <v>91</v>
      </c>
      <c r="BK183" s="159">
        <f>ROUND(I183*H183,2)</f>
        <v>0</v>
      </c>
      <c r="BL183" s="17" t="s">
        <v>140</v>
      </c>
      <c r="BM183" s="274" t="s">
        <v>267</v>
      </c>
    </row>
    <row r="184" s="13" customFormat="1">
      <c r="A184" s="13"/>
      <c r="B184" s="275"/>
      <c r="C184" s="276"/>
      <c r="D184" s="277" t="s">
        <v>225</v>
      </c>
      <c r="E184" s="278" t="s">
        <v>1</v>
      </c>
      <c r="F184" s="279" t="s">
        <v>234</v>
      </c>
      <c r="G184" s="276"/>
      <c r="H184" s="280">
        <v>3</v>
      </c>
      <c r="I184" s="281"/>
      <c r="J184" s="276"/>
      <c r="K184" s="276"/>
      <c r="L184" s="282"/>
      <c r="M184" s="283"/>
      <c r="N184" s="284"/>
      <c r="O184" s="284"/>
      <c r="P184" s="284"/>
      <c r="Q184" s="284"/>
      <c r="R184" s="284"/>
      <c r="S184" s="284"/>
      <c r="T184" s="28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86" t="s">
        <v>225</v>
      </c>
      <c r="AU184" s="286" t="s">
        <v>91</v>
      </c>
      <c r="AV184" s="13" t="s">
        <v>91</v>
      </c>
      <c r="AW184" s="13" t="s">
        <v>33</v>
      </c>
      <c r="AX184" s="13" t="s">
        <v>78</v>
      </c>
      <c r="AY184" s="286" t="s">
        <v>217</v>
      </c>
    </row>
    <row r="185" s="14" customFormat="1">
      <c r="A185" s="14"/>
      <c r="B185" s="287"/>
      <c r="C185" s="288"/>
      <c r="D185" s="277" t="s">
        <v>225</v>
      </c>
      <c r="E185" s="289" t="s">
        <v>1</v>
      </c>
      <c r="F185" s="290" t="s">
        <v>228</v>
      </c>
      <c r="G185" s="288"/>
      <c r="H185" s="291">
        <v>3</v>
      </c>
      <c r="I185" s="292"/>
      <c r="J185" s="288"/>
      <c r="K185" s="288"/>
      <c r="L185" s="293"/>
      <c r="M185" s="294"/>
      <c r="N185" s="295"/>
      <c r="O185" s="295"/>
      <c r="P185" s="295"/>
      <c r="Q185" s="295"/>
      <c r="R185" s="295"/>
      <c r="S185" s="295"/>
      <c r="T185" s="29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97" t="s">
        <v>225</v>
      </c>
      <c r="AU185" s="297" t="s">
        <v>91</v>
      </c>
      <c r="AV185" s="14" t="s">
        <v>140</v>
      </c>
      <c r="AW185" s="14" t="s">
        <v>33</v>
      </c>
      <c r="AX185" s="14" t="s">
        <v>85</v>
      </c>
      <c r="AY185" s="297" t="s">
        <v>217</v>
      </c>
    </row>
    <row r="186" s="2" customFormat="1" ht="24.15" customHeight="1">
      <c r="A186" s="40"/>
      <c r="B186" s="41"/>
      <c r="C186" s="262" t="s">
        <v>269</v>
      </c>
      <c r="D186" s="262" t="s">
        <v>220</v>
      </c>
      <c r="E186" s="263" t="s">
        <v>270</v>
      </c>
      <c r="F186" s="264" t="s">
        <v>271</v>
      </c>
      <c r="G186" s="265" t="s">
        <v>272</v>
      </c>
      <c r="H186" s="266">
        <v>1</v>
      </c>
      <c r="I186" s="267"/>
      <c r="J186" s="268">
        <f>ROUND(I186*H186,2)</f>
        <v>0</v>
      </c>
      <c r="K186" s="269"/>
      <c r="L186" s="43"/>
      <c r="M186" s="270" t="s">
        <v>1</v>
      </c>
      <c r="N186" s="271" t="s">
        <v>44</v>
      </c>
      <c r="O186" s="99"/>
      <c r="P186" s="272">
        <f>O186*H186</f>
        <v>0</v>
      </c>
      <c r="Q186" s="272">
        <v>0.00029999999999999997</v>
      </c>
      <c r="R186" s="272">
        <f>Q186*H186</f>
        <v>0.00029999999999999997</v>
      </c>
      <c r="S186" s="272">
        <v>0</v>
      </c>
      <c r="T186" s="27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74" t="s">
        <v>140</v>
      </c>
      <c r="AT186" s="274" t="s">
        <v>220</v>
      </c>
      <c r="AU186" s="274" t="s">
        <v>91</v>
      </c>
      <c r="AY186" s="17" t="s">
        <v>217</v>
      </c>
      <c r="BE186" s="159">
        <f>IF(N186="základná",J186,0)</f>
        <v>0</v>
      </c>
      <c r="BF186" s="159">
        <f>IF(N186="znížená",J186,0)</f>
        <v>0</v>
      </c>
      <c r="BG186" s="159">
        <f>IF(N186="zákl. prenesená",J186,0)</f>
        <v>0</v>
      </c>
      <c r="BH186" s="159">
        <f>IF(N186="zníž. prenesená",J186,0)</f>
        <v>0</v>
      </c>
      <c r="BI186" s="159">
        <f>IF(N186="nulová",J186,0)</f>
        <v>0</v>
      </c>
      <c r="BJ186" s="17" t="s">
        <v>91</v>
      </c>
      <c r="BK186" s="159">
        <f>ROUND(I186*H186,2)</f>
        <v>0</v>
      </c>
      <c r="BL186" s="17" t="s">
        <v>140</v>
      </c>
      <c r="BM186" s="274" t="s">
        <v>273</v>
      </c>
    </row>
    <row r="187" s="12" customFormat="1" ht="22.8" customHeight="1">
      <c r="A187" s="12"/>
      <c r="B187" s="247"/>
      <c r="C187" s="248"/>
      <c r="D187" s="249" t="s">
        <v>77</v>
      </c>
      <c r="E187" s="260" t="s">
        <v>259</v>
      </c>
      <c r="F187" s="260" t="s">
        <v>274</v>
      </c>
      <c r="G187" s="248"/>
      <c r="H187" s="248"/>
      <c r="I187" s="251"/>
      <c r="J187" s="261">
        <f>BK187</f>
        <v>0</v>
      </c>
      <c r="K187" s="248"/>
      <c r="L187" s="252"/>
      <c r="M187" s="253"/>
      <c r="N187" s="254"/>
      <c r="O187" s="254"/>
      <c r="P187" s="255">
        <f>SUM(P188:P227)</f>
        <v>0</v>
      </c>
      <c r="Q187" s="254"/>
      <c r="R187" s="255">
        <f>SUM(R188:R227)</f>
        <v>0.025167475559999999</v>
      </c>
      <c r="S187" s="254"/>
      <c r="T187" s="256">
        <f>SUM(T188:T227)</f>
        <v>2.0077259999999999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57" t="s">
        <v>85</v>
      </c>
      <c r="AT187" s="258" t="s">
        <v>77</v>
      </c>
      <c r="AU187" s="258" t="s">
        <v>85</v>
      </c>
      <c r="AY187" s="257" t="s">
        <v>217</v>
      </c>
      <c r="BK187" s="259">
        <f>SUM(BK188:BK227)</f>
        <v>0</v>
      </c>
    </row>
    <row r="188" s="2" customFormat="1" ht="24.15" customHeight="1">
      <c r="A188" s="40"/>
      <c r="B188" s="41"/>
      <c r="C188" s="262" t="s">
        <v>275</v>
      </c>
      <c r="D188" s="262" t="s">
        <v>220</v>
      </c>
      <c r="E188" s="263" t="s">
        <v>276</v>
      </c>
      <c r="F188" s="264" t="s">
        <v>277</v>
      </c>
      <c r="G188" s="265" t="s">
        <v>223</v>
      </c>
      <c r="H188" s="266">
        <v>4.0339999999999998</v>
      </c>
      <c r="I188" s="267"/>
      <c r="J188" s="268">
        <f>ROUND(I188*H188,2)</f>
        <v>0</v>
      </c>
      <c r="K188" s="269"/>
      <c r="L188" s="43"/>
      <c r="M188" s="270" t="s">
        <v>1</v>
      </c>
      <c r="N188" s="271" t="s">
        <v>44</v>
      </c>
      <c r="O188" s="99"/>
      <c r="P188" s="272">
        <f>O188*H188</f>
        <v>0</v>
      </c>
      <c r="Q188" s="272">
        <v>0.0061813399999999996</v>
      </c>
      <c r="R188" s="272">
        <f>Q188*H188</f>
        <v>0.024935525559999998</v>
      </c>
      <c r="S188" s="272">
        <v>0</v>
      </c>
      <c r="T188" s="27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4" t="s">
        <v>140</v>
      </c>
      <c r="AT188" s="274" t="s">
        <v>220</v>
      </c>
      <c r="AU188" s="274" t="s">
        <v>91</v>
      </c>
      <c r="AY188" s="17" t="s">
        <v>217</v>
      </c>
      <c r="BE188" s="159">
        <f>IF(N188="základná",J188,0)</f>
        <v>0</v>
      </c>
      <c r="BF188" s="159">
        <f>IF(N188="znížená",J188,0)</f>
        <v>0</v>
      </c>
      <c r="BG188" s="159">
        <f>IF(N188="zákl. prenesená",J188,0)</f>
        <v>0</v>
      </c>
      <c r="BH188" s="159">
        <f>IF(N188="zníž. prenesená",J188,0)</f>
        <v>0</v>
      </c>
      <c r="BI188" s="159">
        <f>IF(N188="nulová",J188,0)</f>
        <v>0</v>
      </c>
      <c r="BJ188" s="17" t="s">
        <v>91</v>
      </c>
      <c r="BK188" s="159">
        <f>ROUND(I188*H188,2)</f>
        <v>0</v>
      </c>
      <c r="BL188" s="17" t="s">
        <v>140</v>
      </c>
      <c r="BM188" s="274" t="s">
        <v>278</v>
      </c>
    </row>
    <row r="189" s="13" customFormat="1">
      <c r="A189" s="13"/>
      <c r="B189" s="275"/>
      <c r="C189" s="276"/>
      <c r="D189" s="277" t="s">
        <v>225</v>
      </c>
      <c r="E189" s="278" t="s">
        <v>1</v>
      </c>
      <c r="F189" s="279" t="s">
        <v>147</v>
      </c>
      <c r="G189" s="276"/>
      <c r="H189" s="280">
        <v>4.0339999999999998</v>
      </c>
      <c r="I189" s="281"/>
      <c r="J189" s="276"/>
      <c r="K189" s="276"/>
      <c r="L189" s="282"/>
      <c r="M189" s="283"/>
      <c r="N189" s="284"/>
      <c r="O189" s="284"/>
      <c r="P189" s="284"/>
      <c r="Q189" s="284"/>
      <c r="R189" s="284"/>
      <c r="S189" s="284"/>
      <c r="T189" s="28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86" t="s">
        <v>225</v>
      </c>
      <c r="AU189" s="286" t="s">
        <v>91</v>
      </c>
      <c r="AV189" s="13" t="s">
        <v>91</v>
      </c>
      <c r="AW189" s="13" t="s">
        <v>33</v>
      </c>
      <c r="AX189" s="13" t="s">
        <v>85</v>
      </c>
      <c r="AY189" s="286" t="s">
        <v>217</v>
      </c>
    </row>
    <row r="190" s="2" customFormat="1" ht="16.5" customHeight="1">
      <c r="A190" s="40"/>
      <c r="B190" s="41"/>
      <c r="C190" s="262" t="s">
        <v>279</v>
      </c>
      <c r="D190" s="262" t="s">
        <v>220</v>
      </c>
      <c r="E190" s="263" t="s">
        <v>280</v>
      </c>
      <c r="F190" s="264" t="s">
        <v>281</v>
      </c>
      <c r="G190" s="265" t="s">
        <v>223</v>
      </c>
      <c r="H190" s="266">
        <v>4.6390000000000002</v>
      </c>
      <c r="I190" s="267"/>
      <c r="J190" s="268">
        <f>ROUND(I190*H190,2)</f>
        <v>0</v>
      </c>
      <c r="K190" s="269"/>
      <c r="L190" s="43"/>
      <c r="M190" s="270" t="s">
        <v>1</v>
      </c>
      <c r="N190" s="271" t="s">
        <v>44</v>
      </c>
      <c r="O190" s="99"/>
      <c r="P190" s="272">
        <f>O190*H190</f>
        <v>0</v>
      </c>
      <c r="Q190" s="272">
        <v>5.0000000000000002E-05</v>
      </c>
      <c r="R190" s="272">
        <f>Q190*H190</f>
        <v>0.00023195000000000003</v>
      </c>
      <c r="S190" s="272">
        <v>0</v>
      </c>
      <c r="T190" s="273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74" t="s">
        <v>140</v>
      </c>
      <c r="AT190" s="274" t="s">
        <v>220</v>
      </c>
      <c r="AU190" s="274" t="s">
        <v>91</v>
      </c>
      <c r="AY190" s="17" t="s">
        <v>217</v>
      </c>
      <c r="BE190" s="159">
        <f>IF(N190="základná",J190,0)</f>
        <v>0</v>
      </c>
      <c r="BF190" s="159">
        <f>IF(N190="znížená",J190,0)</f>
        <v>0</v>
      </c>
      <c r="BG190" s="159">
        <f>IF(N190="zákl. prenesená",J190,0)</f>
        <v>0</v>
      </c>
      <c r="BH190" s="159">
        <f>IF(N190="zníž. prenesená",J190,0)</f>
        <v>0</v>
      </c>
      <c r="BI190" s="159">
        <f>IF(N190="nulová",J190,0)</f>
        <v>0</v>
      </c>
      <c r="BJ190" s="17" t="s">
        <v>91</v>
      </c>
      <c r="BK190" s="159">
        <f>ROUND(I190*H190,2)</f>
        <v>0</v>
      </c>
      <c r="BL190" s="17" t="s">
        <v>140</v>
      </c>
      <c r="BM190" s="274" t="s">
        <v>282</v>
      </c>
    </row>
    <row r="191" s="13" customFormat="1">
      <c r="A191" s="13"/>
      <c r="B191" s="275"/>
      <c r="C191" s="276"/>
      <c r="D191" s="277" t="s">
        <v>225</v>
      </c>
      <c r="E191" s="278" t="s">
        <v>1</v>
      </c>
      <c r="F191" s="279" t="s">
        <v>283</v>
      </c>
      <c r="G191" s="276"/>
      <c r="H191" s="280">
        <v>4.6390000000000002</v>
      </c>
      <c r="I191" s="281"/>
      <c r="J191" s="276"/>
      <c r="K191" s="276"/>
      <c r="L191" s="282"/>
      <c r="M191" s="283"/>
      <c r="N191" s="284"/>
      <c r="O191" s="284"/>
      <c r="P191" s="284"/>
      <c r="Q191" s="284"/>
      <c r="R191" s="284"/>
      <c r="S191" s="284"/>
      <c r="T191" s="28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6" t="s">
        <v>225</v>
      </c>
      <c r="AU191" s="286" t="s">
        <v>91</v>
      </c>
      <c r="AV191" s="13" t="s">
        <v>91</v>
      </c>
      <c r="AW191" s="13" t="s">
        <v>33</v>
      </c>
      <c r="AX191" s="13" t="s">
        <v>78</v>
      </c>
      <c r="AY191" s="286" t="s">
        <v>217</v>
      </c>
    </row>
    <row r="192" s="14" customFormat="1">
      <c r="A192" s="14"/>
      <c r="B192" s="287"/>
      <c r="C192" s="288"/>
      <c r="D192" s="277" t="s">
        <v>225</v>
      </c>
      <c r="E192" s="289" t="s">
        <v>1</v>
      </c>
      <c r="F192" s="290" t="s">
        <v>228</v>
      </c>
      <c r="G192" s="288"/>
      <c r="H192" s="291">
        <v>4.6390000000000002</v>
      </c>
      <c r="I192" s="292"/>
      <c r="J192" s="288"/>
      <c r="K192" s="288"/>
      <c r="L192" s="293"/>
      <c r="M192" s="294"/>
      <c r="N192" s="295"/>
      <c r="O192" s="295"/>
      <c r="P192" s="295"/>
      <c r="Q192" s="295"/>
      <c r="R192" s="295"/>
      <c r="S192" s="295"/>
      <c r="T192" s="29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7" t="s">
        <v>225</v>
      </c>
      <c r="AU192" s="297" t="s">
        <v>91</v>
      </c>
      <c r="AV192" s="14" t="s">
        <v>140</v>
      </c>
      <c r="AW192" s="14" t="s">
        <v>33</v>
      </c>
      <c r="AX192" s="14" t="s">
        <v>85</v>
      </c>
      <c r="AY192" s="297" t="s">
        <v>217</v>
      </c>
    </row>
    <row r="193" s="2" customFormat="1" ht="37.8" customHeight="1">
      <c r="A193" s="40"/>
      <c r="B193" s="41"/>
      <c r="C193" s="262" t="s">
        <v>284</v>
      </c>
      <c r="D193" s="262" t="s">
        <v>220</v>
      </c>
      <c r="E193" s="263" t="s">
        <v>290</v>
      </c>
      <c r="F193" s="264" t="s">
        <v>291</v>
      </c>
      <c r="G193" s="265" t="s">
        <v>245</v>
      </c>
      <c r="H193" s="266">
        <v>0.34599999999999997</v>
      </c>
      <c r="I193" s="267"/>
      <c r="J193" s="268">
        <f>ROUND(I193*H193,2)</f>
        <v>0</v>
      </c>
      <c r="K193" s="269"/>
      <c r="L193" s="43"/>
      <c r="M193" s="270" t="s">
        <v>1</v>
      </c>
      <c r="N193" s="271" t="s">
        <v>44</v>
      </c>
      <c r="O193" s="99"/>
      <c r="P193" s="272">
        <f>O193*H193</f>
        <v>0</v>
      </c>
      <c r="Q193" s="272">
        <v>0</v>
      </c>
      <c r="R193" s="272">
        <f>Q193*H193</f>
        <v>0</v>
      </c>
      <c r="S193" s="272">
        <v>2.2000000000000002</v>
      </c>
      <c r="T193" s="273">
        <f>S193*H193</f>
        <v>0.76119999999999999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4" t="s">
        <v>140</v>
      </c>
      <c r="AT193" s="274" t="s">
        <v>220</v>
      </c>
      <c r="AU193" s="274" t="s">
        <v>91</v>
      </c>
      <c r="AY193" s="17" t="s">
        <v>217</v>
      </c>
      <c r="BE193" s="159">
        <f>IF(N193="základná",J193,0)</f>
        <v>0</v>
      </c>
      <c r="BF193" s="159">
        <f>IF(N193="znížená",J193,0)</f>
        <v>0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7" t="s">
        <v>91</v>
      </c>
      <c r="BK193" s="159">
        <f>ROUND(I193*H193,2)</f>
        <v>0</v>
      </c>
      <c r="BL193" s="17" t="s">
        <v>140</v>
      </c>
      <c r="BM193" s="274" t="s">
        <v>292</v>
      </c>
    </row>
    <row r="194" s="13" customFormat="1">
      <c r="A194" s="13"/>
      <c r="B194" s="275"/>
      <c r="C194" s="276"/>
      <c r="D194" s="277" t="s">
        <v>225</v>
      </c>
      <c r="E194" s="278" t="s">
        <v>1</v>
      </c>
      <c r="F194" s="279" t="s">
        <v>293</v>
      </c>
      <c r="G194" s="276"/>
      <c r="H194" s="280">
        <v>0.22500000000000001</v>
      </c>
      <c r="I194" s="281"/>
      <c r="J194" s="276"/>
      <c r="K194" s="276"/>
      <c r="L194" s="282"/>
      <c r="M194" s="283"/>
      <c r="N194" s="284"/>
      <c r="O194" s="284"/>
      <c r="P194" s="284"/>
      <c r="Q194" s="284"/>
      <c r="R194" s="284"/>
      <c r="S194" s="284"/>
      <c r="T194" s="28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6" t="s">
        <v>225</v>
      </c>
      <c r="AU194" s="286" t="s">
        <v>91</v>
      </c>
      <c r="AV194" s="13" t="s">
        <v>91</v>
      </c>
      <c r="AW194" s="13" t="s">
        <v>33</v>
      </c>
      <c r="AX194" s="13" t="s">
        <v>78</v>
      </c>
      <c r="AY194" s="286" t="s">
        <v>217</v>
      </c>
    </row>
    <row r="195" s="13" customFormat="1">
      <c r="A195" s="13"/>
      <c r="B195" s="275"/>
      <c r="C195" s="276"/>
      <c r="D195" s="277" t="s">
        <v>225</v>
      </c>
      <c r="E195" s="278" t="s">
        <v>1</v>
      </c>
      <c r="F195" s="279" t="s">
        <v>294</v>
      </c>
      <c r="G195" s="276"/>
      <c r="H195" s="280">
        <v>0.121</v>
      </c>
      <c r="I195" s="281"/>
      <c r="J195" s="276"/>
      <c r="K195" s="276"/>
      <c r="L195" s="282"/>
      <c r="M195" s="283"/>
      <c r="N195" s="284"/>
      <c r="O195" s="284"/>
      <c r="P195" s="284"/>
      <c r="Q195" s="284"/>
      <c r="R195" s="284"/>
      <c r="S195" s="284"/>
      <c r="T195" s="28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6" t="s">
        <v>225</v>
      </c>
      <c r="AU195" s="286" t="s">
        <v>91</v>
      </c>
      <c r="AV195" s="13" t="s">
        <v>91</v>
      </c>
      <c r="AW195" s="13" t="s">
        <v>33</v>
      </c>
      <c r="AX195" s="13" t="s">
        <v>78</v>
      </c>
      <c r="AY195" s="286" t="s">
        <v>217</v>
      </c>
    </row>
    <row r="196" s="14" customFormat="1">
      <c r="A196" s="14"/>
      <c r="B196" s="287"/>
      <c r="C196" s="288"/>
      <c r="D196" s="277" t="s">
        <v>225</v>
      </c>
      <c r="E196" s="289" t="s">
        <v>130</v>
      </c>
      <c r="F196" s="290" t="s">
        <v>228</v>
      </c>
      <c r="G196" s="288"/>
      <c r="H196" s="291">
        <v>0.34599999999999997</v>
      </c>
      <c r="I196" s="292"/>
      <c r="J196" s="288"/>
      <c r="K196" s="288"/>
      <c r="L196" s="293"/>
      <c r="M196" s="294"/>
      <c r="N196" s="295"/>
      <c r="O196" s="295"/>
      <c r="P196" s="295"/>
      <c r="Q196" s="295"/>
      <c r="R196" s="295"/>
      <c r="S196" s="295"/>
      <c r="T196" s="29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97" t="s">
        <v>225</v>
      </c>
      <c r="AU196" s="297" t="s">
        <v>91</v>
      </c>
      <c r="AV196" s="14" t="s">
        <v>140</v>
      </c>
      <c r="AW196" s="14" t="s">
        <v>33</v>
      </c>
      <c r="AX196" s="14" t="s">
        <v>85</v>
      </c>
      <c r="AY196" s="297" t="s">
        <v>217</v>
      </c>
    </row>
    <row r="197" s="2" customFormat="1" ht="33" customHeight="1">
      <c r="A197" s="40"/>
      <c r="B197" s="41"/>
      <c r="C197" s="262" t="s">
        <v>289</v>
      </c>
      <c r="D197" s="262" t="s">
        <v>220</v>
      </c>
      <c r="E197" s="263" t="s">
        <v>295</v>
      </c>
      <c r="F197" s="264" t="s">
        <v>296</v>
      </c>
      <c r="G197" s="265" t="s">
        <v>223</v>
      </c>
      <c r="H197" s="266">
        <v>4.0339999999999998</v>
      </c>
      <c r="I197" s="267"/>
      <c r="J197" s="268">
        <f>ROUND(I197*H197,2)</f>
        <v>0</v>
      </c>
      <c r="K197" s="269"/>
      <c r="L197" s="43"/>
      <c r="M197" s="270" t="s">
        <v>1</v>
      </c>
      <c r="N197" s="271" t="s">
        <v>44</v>
      </c>
      <c r="O197" s="99"/>
      <c r="P197" s="272">
        <f>O197*H197</f>
        <v>0</v>
      </c>
      <c r="Q197" s="272">
        <v>0</v>
      </c>
      <c r="R197" s="272">
        <f>Q197*H197</f>
        <v>0</v>
      </c>
      <c r="S197" s="272">
        <v>0.02</v>
      </c>
      <c r="T197" s="273">
        <f>S197*H197</f>
        <v>0.080680000000000002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74" t="s">
        <v>140</v>
      </c>
      <c r="AT197" s="274" t="s">
        <v>220</v>
      </c>
      <c r="AU197" s="274" t="s">
        <v>91</v>
      </c>
      <c r="AY197" s="17" t="s">
        <v>217</v>
      </c>
      <c r="BE197" s="159">
        <f>IF(N197="základná",J197,0)</f>
        <v>0</v>
      </c>
      <c r="BF197" s="159">
        <f>IF(N197="znížená",J197,0)</f>
        <v>0</v>
      </c>
      <c r="BG197" s="159">
        <f>IF(N197="zákl. prenesená",J197,0)</f>
        <v>0</v>
      </c>
      <c r="BH197" s="159">
        <f>IF(N197="zníž. prenesená",J197,0)</f>
        <v>0</v>
      </c>
      <c r="BI197" s="159">
        <f>IF(N197="nulová",J197,0)</f>
        <v>0</v>
      </c>
      <c r="BJ197" s="17" t="s">
        <v>91</v>
      </c>
      <c r="BK197" s="159">
        <f>ROUND(I197*H197,2)</f>
        <v>0</v>
      </c>
      <c r="BL197" s="17" t="s">
        <v>140</v>
      </c>
      <c r="BM197" s="274" t="s">
        <v>297</v>
      </c>
    </row>
    <row r="198" s="13" customFormat="1">
      <c r="A198" s="13"/>
      <c r="B198" s="275"/>
      <c r="C198" s="276"/>
      <c r="D198" s="277" t="s">
        <v>225</v>
      </c>
      <c r="E198" s="278" t="s">
        <v>1</v>
      </c>
      <c r="F198" s="279" t="s">
        <v>1032</v>
      </c>
      <c r="G198" s="276"/>
      <c r="H198" s="280">
        <v>3.8420000000000001</v>
      </c>
      <c r="I198" s="281"/>
      <c r="J198" s="276"/>
      <c r="K198" s="276"/>
      <c r="L198" s="282"/>
      <c r="M198" s="283"/>
      <c r="N198" s="284"/>
      <c r="O198" s="284"/>
      <c r="P198" s="284"/>
      <c r="Q198" s="284"/>
      <c r="R198" s="284"/>
      <c r="S198" s="284"/>
      <c r="T198" s="28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86" t="s">
        <v>225</v>
      </c>
      <c r="AU198" s="286" t="s">
        <v>91</v>
      </c>
      <c r="AV198" s="13" t="s">
        <v>91</v>
      </c>
      <c r="AW198" s="13" t="s">
        <v>33</v>
      </c>
      <c r="AX198" s="13" t="s">
        <v>78</v>
      </c>
      <c r="AY198" s="286" t="s">
        <v>217</v>
      </c>
    </row>
    <row r="199" s="15" customFormat="1">
      <c r="A199" s="15"/>
      <c r="B199" s="298"/>
      <c r="C199" s="299"/>
      <c r="D199" s="277" t="s">
        <v>225</v>
      </c>
      <c r="E199" s="300" t="s">
        <v>111</v>
      </c>
      <c r="F199" s="301" t="s">
        <v>300</v>
      </c>
      <c r="G199" s="299"/>
      <c r="H199" s="302">
        <v>3.8420000000000001</v>
      </c>
      <c r="I199" s="303"/>
      <c r="J199" s="299"/>
      <c r="K199" s="299"/>
      <c r="L199" s="304"/>
      <c r="M199" s="305"/>
      <c r="N199" s="306"/>
      <c r="O199" s="306"/>
      <c r="P199" s="306"/>
      <c r="Q199" s="306"/>
      <c r="R199" s="306"/>
      <c r="S199" s="306"/>
      <c r="T199" s="30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308" t="s">
        <v>225</v>
      </c>
      <c r="AU199" s="308" t="s">
        <v>91</v>
      </c>
      <c r="AV199" s="15" t="s">
        <v>234</v>
      </c>
      <c r="AW199" s="15" t="s">
        <v>33</v>
      </c>
      <c r="AX199" s="15" t="s">
        <v>78</v>
      </c>
      <c r="AY199" s="308" t="s">
        <v>217</v>
      </c>
    </row>
    <row r="200" s="13" customFormat="1">
      <c r="A200" s="13"/>
      <c r="B200" s="275"/>
      <c r="C200" s="276"/>
      <c r="D200" s="277" t="s">
        <v>225</v>
      </c>
      <c r="E200" s="278" t="s">
        <v>1</v>
      </c>
      <c r="F200" s="279" t="s">
        <v>301</v>
      </c>
      <c r="G200" s="276"/>
      <c r="H200" s="280">
        <v>0.192</v>
      </c>
      <c r="I200" s="281"/>
      <c r="J200" s="276"/>
      <c r="K200" s="276"/>
      <c r="L200" s="282"/>
      <c r="M200" s="283"/>
      <c r="N200" s="284"/>
      <c r="O200" s="284"/>
      <c r="P200" s="284"/>
      <c r="Q200" s="284"/>
      <c r="R200" s="284"/>
      <c r="S200" s="284"/>
      <c r="T200" s="28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86" t="s">
        <v>225</v>
      </c>
      <c r="AU200" s="286" t="s">
        <v>91</v>
      </c>
      <c r="AV200" s="13" t="s">
        <v>91</v>
      </c>
      <c r="AW200" s="13" t="s">
        <v>33</v>
      </c>
      <c r="AX200" s="13" t="s">
        <v>78</v>
      </c>
      <c r="AY200" s="286" t="s">
        <v>217</v>
      </c>
    </row>
    <row r="201" s="14" customFormat="1">
      <c r="A201" s="14"/>
      <c r="B201" s="287"/>
      <c r="C201" s="288"/>
      <c r="D201" s="277" t="s">
        <v>225</v>
      </c>
      <c r="E201" s="289" t="s">
        <v>113</v>
      </c>
      <c r="F201" s="290" t="s">
        <v>228</v>
      </c>
      <c r="G201" s="288"/>
      <c r="H201" s="291">
        <v>4.0339999999999998</v>
      </c>
      <c r="I201" s="292"/>
      <c r="J201" s="288"/>
      <c r="K201" s="288"/>
      <c r="L201" s="293"/>
      <c r="M201" s="294"/>
      <c r="N201" s="295"/>
      <c r="O201" s="295"/>
      <c r="P201" s="295"/>
      <c r="Q201" s="295"/>
      <c r="R201" s="295"/>
      <c r="S201" s="295"/>
      <c r="T201" s="29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97" t="s">
        <v>225</v>
      </c>
      <c r="AU201" s="297" t="s">
        <v>91</v>
      </c>
      <c r="AV201" s="14" t="s">
        <v>140</v>
      </c>
      <c r="AW201" s="14" t="s">
        <v>33</v>
      </c>
      <c r="AX201" s="14" t="s">
        <v>85</v>
      </c>
      <c r="AY201" s="297" t="s">
        <v>217</v>
      </c>
    </row>
    <row r="202" s="2" customFormat="1" ht="24.15" customHeight="1">
      <c r="A202" s="40"/>
      <c r="B202" s="41"/>
      <c r="C202" s="262" t="s">
        <v>257</v>
      </c>
      <c r="D202" s="262" t="s">
        <v>220</v>
      </c>
      <c r="E202" s="263" t="s">
        <v>310</v>
      </c>
      <c r="F202" s="264" t="s">
        <v>311</v>
      </c>
      <c r="G202" s="265" t="s">
        <v>305</v>
      </c>
      <c r="H202" s="266">
        <v>2</v>
      </c>
      <c r="I202" s="267"/>
      <c r="J202" s="268">
        <f>ROUND(I202*H202,2)</f>
        <v>0</v>
      </c>
      <c r="K202" s="269"/>
      <c r="L202" s="43"/>
      <c r="M202" s="270" t="s">
        <v>1</v>
      </c>
      <c r="N202" s="271" t="s">
        <v>44</v>
      </c>
      <c r="O202" s="99"/>
      <c r="P202" s="272">
        <f>O202*H202</f>
        <v>0</v>
      </c>
      <c r="Q202" s="272">
        <v>0</v>
      </c>
      <c r="R202" s="272">
        <f>Q202*H202</f>
        <v>0</v>
      </c>
      <c r="S202" s="272">
        <v>0.014999999999999999</v>
      </c>
      <c r="T202" s="273">
        <f>S202*H202</f>
        <v>0.029999999999999999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4" t="s">
        <v>140</v>
      </c>
      <c r="AT202" s="274" t="s">
        <v>220</v>
      </c>
      <c r="AU202" s="274" t="s">
        <v>91</v>
      </c>
      <c r="AY202" s="17" t="s">
        <v>217</v>
      </c>
      <c r="BE202" s="159">
        <f>IF(N202="základná",J202,0)</f>
        <v>0</v>
      </c>
      <c r="BF202" s="159">
        <f>IF(N202="znížená",J202,0)</f>
        <v>0</v>
      </c>
      <c r="BG202" s="159">
        <f>IF(N202="zákl. prenesená",J202,0)</f>
        <v>0</v>
      </c>
      <c r="BH202" s="159">
        <f>IF(N202="zníž. prenesená",J202,0)</f>
        <v>0</v>
      </c>
      <c r="BI202" s="159">
        <f>IF(N202="nulová",J202,0)</f>
        <v>0</v>
      </c>
      <c r="BJ202" s="17" t="s">
        <v>91</v>
      </c>
      <c r="BK202" s="159">
        <f>ROUND(I202*H202,2)</f>
        <v>0</v>
      </c>
      <c r="BL202" s="17" t="s">
        <v>140</v>
      </c>
      <c r="BM202" s="274" t="s">
        <v>312</v>
      </c>
    </row>
    <row r="203" s="13" customFormat="1">
      <c r="A203" s="13"/>
      <c r="B203" s="275"/>
      <c r="C203" s="276"/>
      <c r="D203" s="277" t="s">
        <v>225</v>
      </c>
      <c r="E203" s="278" t="s">
        <v>1</v>
      </c>
      <c r="F203" s="279" t="s">
        <v>313</v>
      </c>
      <c r="G203" s="276"/>
      <c r="H203" s="280">
        <v>2</v>
      </c>
      <c r="I203" s="281"/>
      <c r="J203" s="276"/>
      <c r="K203" s="276"/>
      <c r="L203" s="282"/>
      <c r="M203" s="283"/>
      <c r="N203" s="284"/>
      <c r="O203" s="284"/>
      <c r="P203" s="284"/>
      <c r="Q203" s="284"/>
      <c r="R203" s="284"/>
      <c r="S203" s="284"/>
      <c r="T203" s="2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6" t="s">
        <v>225</v>
      </c>
      <c r="AU203" s="286" t="s">
        <v>91</v>
      </c>
      <c r="AV203" s="13" t="s">
        <v>91</v>
      </c>
      <c r="AW203" s="13" t="s">
        <v>33</v>
      </c>
      <c r="AX203" s="13" t="s">
        <v>78</v>
      </c>
      <c r="AY203" s="286" t="s">
        <v>217</v>
      </c>
    </row>
    <row r="204" s="14" customFormat="1">
      <c r="A204" s="14"/>
      <c r="B204" s="287"/>
      <c r="C204" s="288"/>
      <c r="D204" s="277" t="s">
        <v>225</v>
      </c>
      <c r="E204" s="289" t="s">
        <v>1</v>
      </c>
      <c r="F204" s="290" t="s">
        <v>228</v>
      </c>
      <c r="G204" s="288"/>
      <c r="H204" s="291">
        <v>2</v>
      </c>
      <c r="I204" s="292"/>
      <c r="J204" s="288"/>
      <c r="K204" s="288"/>
      <c r="L204" s="293"/>
      <c r="M204" s="294"/>
      <c r="N204" s="295"/>
      <c r="O204" s="295"/>
      <c r="P204" s="295"/>
      <c r="Q204" s="295"/>
      <c r="R204" s="295"/>
      <c r="S204" s="295"/>
      <c r="T204" s="2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7" t="s">
        <v>225</v>
      </c>
      <c r="AU204" s="297" t="s">
        <v>91</v>
      </c>
      <c r="AV204" s="14" t="s">
        <v>140</v>
      </c>
      <c r="AW204" s="14" t="s">
        <v>33</v>
      </c>
      <c r="AX204" s="14" t="s">
        <v>85</v>
      </c>
      <c r="AY204" s="297" t="s">
        <v>217</v>
      </c>
    </row>
    <row r="205" s="2" customFormat="1" ht="24.15" customHeight="1">
      <c r="A205" s="40"/>
      <c r="B205" s="41"/>
      <c r="C205" s="262" t="s">
        <v>302</v>
      </c>
      <c r="D205" s="262" t="s">
        <v>220</v>
      </c>
      <c r="E205" s="263" t="s">
        <v>315</v>
      </c>
      <c r="F205" s="264" t="s">
        <v>316</v>
      </c>
      <c r="G205" s="265" t="s">
        <v>223</v>
      </c>
      <c r="H205" s="266">
        <v>1.1339999999999999</v>
      </c>
      <c r="I205" s="267"/>
      <c r="J205" s="268">
        <f>ROUND(I205*H205,2)</f>
        <v>0</v>
      </c>
      <c r="K205" s="269"/>
      <c r="L205" s="43"/>
      <c r="M205" s="270" t="s">
        <v>1</v>
      </c>
      <c r="N205" s="271" t="s">
        <v>44</v>
      </c>
      <c r="O205" s="99"/>
      <c r="P205" s="272">
        <f>O205*H205</f>
        <v>0</v>
      </c>
      <c r="Q205" s="272">
        <v>0</v>
      </c>
      <c r="R205" s="272">
        <f>Q205*H205</f>
        <v>0</v>
      </c>
      <c r="S205" s="272">
        <v>0.041000000000000002</v>
      </c>
      <c r="T205" s="273">
        <f>S205*H205</f>
        <v>0.046494000000000001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74" t="s">
        <v>140</v>
      </c>
      <c r="AT205" s="274" t="s">
        <v>220</v>
      </c>
      <c r="AU205" s="274" t="s">
        <v>91</v>
      </c>
      <c r="AY205" s="17" t="s">
        <v>217</v>
      </c>
      <c r="BE205" s="159">
        <f>IF(N205="základná",J205,0)</f>
        <v>0</v>
      </c>
      <c r="BF205" s="159">
        <f>IF(N205="znížená",J205,0)</f>
        <v>0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7" t="s">
        <v>91</v>
      </c>
      <c r="BK205" s="159">
        <f>ROUND(I205*H205,2)</f>
        <v>0</v>
      </c>
      <c r="BL205" s="17" t="s">
        <v>140</v>
      </c>
      <c r="BM205" s="274" t="s">
        <v>317</v>
      </c>
    </row>
    <row r="206" s="13" customFormat="1">
      <c r="A206" s="13"/>
      <c r="B206" s="275"/>
      <c r="C206" s="276"/>
      <c r="D206" s="277" t="s">
        <v>225</v>
      </c>
      <c r="E206" s="278" t="s">
        <v>1</v>
      </c>
      <c r="F206" s="279" t="s">
        <v>318</v>
      </c>
      <c r="G206" s="276"/>
      <c r="H206" s="280">
        <v>1.1339999999999999</v>
      </c>
      <c r="I206" s="281"/>
      <c r="J206" s="276"/>
      <c r="K206" s="276"/>
      <c r="L206" s="282"/>
      <c r="M206" s="283"/>
      <c r="N206" s="284"/>
      <c r="O206" s="284"/>
      <c r="P206" s="284"/>
      <c r="Q206" s="284"/>
      <c r="R206" s="284"/>
      <c r="S206" s="284"/>
      <c r="T206" s="2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6" t="s">
        <v>225</v>
      </c>
      <c r="AU206" s="286" t="s">
        <v>91</v>
      </c>
      <c r="AV206" s="13" t="s">
        <v>91</v>
      </c>
      <c r="AW206" s="13" t="s">
        <v>33</v>
      </c>
      <c r="AX206" s="13" t="s">
        <v>78</v>
      </c>
      <c r="AY206" s="286" t="s">
        <v>217</v>
      </c>
    </row>
    <row r="207" s="14" customFormat="1">
      <c r="A207" s="14"/>
      <c r="B207" s="287"/>
      <c r="C207" s="288"/>
      <c r="D207" s="277" t="s">
        <v>225</v>
      </c>
      <c r="E207" s="289" t="s">
        <v>149</v>
      </c>
      <c r="F207" s="290" t="s">
        <v>228</v>
      </c>
      <c r="G207" s="288"/>
      <c r="H207" s="291">
        <v>1.1339999999999999</v>
      </c>
      <c r="I207" s="292"/>
      <c r="J207" s="288"/>
      <c r="K207" s="288"/>
      <c r="L207" s="293"/>
      <c r="M207" s="294"/>
      <c r="N207" s="295"/>
      <c r="O207" s="295"/>
      <c r="P207" s="295"/>
      <c r="Q207" s="295"/>
      <c r="R207" s="295"/>
      <c r="S207" s="295"/>
      <c r="T207" s="29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97" t="s">
        <v>225</v>
      </c>
      <c r="AU207" s="297" t="s">
        <v>91</v>
      </c>
      <c r="AV207" s="14" t="s">
        <v>140</v>
      </c>
      <c r="AW207" s="14" t="s">
        <v>33</v>
      </c>
      <c r="AX207" s="14" t="s">
        <v>85</v>
      </c>
      <c r="AY207" s="297" t="s">
        <v>217</v>
      </c>
    </row>
    <row r="208" s="2" customFormat="1" ht="33" customHeight="1">
      <c r="A208" s="40"/>
      <c r="B208" s="41"/>
      <c r="C208" s="262" t="s">
        <v>309</v>
      </c>
      <c r="D208" s="262" t="s">
        <v>220</v>
      </c>
      <c r="E208" s="263" t="s">
        <v>324</v>
      </c>
      <c r="F208" s="264" t="s">
        <v>325</v>
      </c>
      <c r="G208" s="265" t="s">
        <v>223</v>
      </c>
      <c r="H208" s="266">
        <v>9.5519999999999996</v>
      </c>
      <c r="I208" s="267"/>
      <c r="J208" s="268">
        <f>ROUND(I208*H208,2)</f>
        <v>0</v>
      </c>
      <c r="K208" s="269"/>
      <c r="L208" s="43"/>
      <c r="M208" s="270" t="s">
        <v>1</v>
      </c>
      <c r="N208" s="271" t="s">
        <v>44</v>
      </c>
      <c r="O208" s="99"/>
      <c r="P208" s="272">
        <f>O208*H208</f>
        <v>0</v>
      </c>
      <c r="Q208" s="272">
        <v>0</v>
      </c>
      <c r="R208" s="272">
        <f>Q208*H208</f>
        <v>0</v>
      </c>
      <c r="S208" s="272">
        <v>0.0040000000000000001</v>
      </c>
      <c r="T208" s="273">
        <f>S208*H208</f>
        <v>0.038207999999999999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74" t="s">
        <v>140</v>
      </c>
      <c r="AT208" s="274" t="s">
        <v>220</v>
      </c>
      <c r="AU208" s="274" t="s">
        <v>91</v>
      </c>
      <c r="AY208" s="17" t="s">
        <v>217</v>
      </c>
      <c r="BE208" s="159">
        <f>IF(N208="základná",J208,0)</f>
        <v>0</v>
      </c>
      <c r="BF208" s="159">
        <f>IF(N208="znížená",J208,0)</f>
        <v>0</v>
      </c>
      <c r="BG208" s="159">
        <f>IF(N208="zákl. prenesená",J208,0)</f>
        <v>0</v>
      </c>
      <c r="BH208" s="159">
        <f>IF(N208="zníž. prenesená",J208,0)</f>
        <v>0</v>
      </c>
      <c r="BI208" s="159">
        <f>IF(N208="nulová",J208,0)</f>
        <v>0</v>
      </c>
      <c r="BJ208" s="17" t="s">
        <v>91</v>
      </c>
      <c r="BK208" s="159">
        <f>ROUND(I208*H208,2)</f>
        <v>0</v>
      </c>
      <c r="BL208" s="17" t="s">
        <v>140</v>
      </c>
      <c r="BM208" s="274" t="s">
        <v>326</v>
      </c>
    </row>
    <row r="209" s="13" customFormat="1">
      <c r="A209" s="13"/>
      <c r="B209" s="275"/>
      <c r="C209" s="276"/>
      <c r="D209" s="277" t="s">
        <v>225</v>
      </c>
      <c r="E209" s="278" t="s">
        <v>1</v>
      </c>
      <c r="F209" s="279" t="s">
        <v>1033</v>
      </c>
      <c r="G209" s="276"/>
      <c r="H209" s="280">
        <v>9.0969999999999995</v>
      </c>
      <c r="I209" s="281"/>
      <c r="J209" s="276"/>
      <c r="K209" s="276"/>
      <c r="L209" s="282"/>
      <c r="M209" s="283"/>
      <c r="N209" s="284"/>
      <c r="O209" s="284"/>
      <c r="P209" s="284"/>
      <c r="Q209" s="284"/>
      <c r="R209" s="284"/>
      <c r="S209" s="284"/>
      <c r="T209" s="28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6" t="s">
        <v>225</v>
      </c>
      <c r="AU209" s="286" t="s">
        <v>91</v>
      </c>
      <c r="AV209" s="13" t="s">
        <v>91</v>
      </c>
      <c r="AW209" s="13" t="s">
        <v>33</v>
      </c>
      <c r="AX209" s="13" t="s">
        <v>78</v>
      </c>
      <c r="AY209" s="286" t="s">
        <v>217</v>
      </c>
    </row>
    <row r="210" s="15" customFormat="1">
      <c r="A210" s="15"/>
      <c r="B210" s="298"/>
      <c r="C210" s="299"/>
      <c r="D210" s="277" t="s">
        <v>225</v>
      </c>
      <c r="E210" s="300" t="s">
        <v>154</v>
      </c>
      <c r="F210" s="301" t="s">
        <v>300</v>
      </c>
      <c r="G210" s="299"/>
      <c r="H210" s="302">
        <v>9.0969999999999995</v>
      </c>
      <c r="I210" s="303"/>
      <c r="J210" s="299"/>
      <c r="K210" s="299"/>
      <c r="L210" s="304"/>
      <c r="M210" s="305"/>
      <c r="N210" s="306"/>
      <c r="O210" s="306"/>
      <c r="P210" s="306"/>
      <c r="Q210" s="306"/>
      <c r="R210" s="306"/>
      <c r="S210" s="306"/>
      <c r="T210" s="30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308" t="s">
        <v>225</v>
      </c>
      <c r="AU210" s="308" t="s">
        <v>91</v>
      </c>
      <c r="AV210" s="15" t="s">
        <v>234</v>
      </c>
      <c r="AW210" s="15" t="s">
        <v>33</v>
      </c>
      <c r="AX210" s="15" t="s">
        <v>78</v>
      </c>
      <c r="AY210" s="308" t="s">
        <v>217</v>
      </c>
    </row>
    <row r="211" s="13" customFormat="1">
      <c r="A211" s="13"/>
      <c r="B211" s="275"/>
      <c r="C211" s="276"/>
      <c r="D211" s="277" t="s">
        <v>225</v>
      </c>
      <c r="E211" s="278" t="s">
        <v>1</v>
      </c>
      <c r="F211" s="279" t="s">
        <v>329</v>
      </c>
      <c r="G211" s="276"/>
      <c r="H211" s="280">
        <v>0.45500000000000002</v>
      </c>
      <c r="I211" s="281"/>
      <c r="J211" s="276"/>
      <c r="K211" s="276"/>
      <c r="L211" s="282"/>
      <c r="M211" s="283"/>
      <c r="N211" s="284"/>
      <c r="O211" s="284"/>
      <c r="P211" s="284"/>
      <c r="Q211" s="284"/>
      <c r="R211" s="284"/>
      <c r="S211" s="284"/>
      <c r="T211" s="28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86" t="s">
        <v>225</v>
      </c>
      <c r="AU211" s="286" t="s">
        <v>91</v>
      </c>
      <c r="AV211" s="13" t="s">
        <v>91</v>
      </c>
      <c r="AW211" s="13" t="s">
        <v>33</v>
      </c>
      <c r="AX211" s="13" t="s">
        <v>78</v>
      </c>
      <c r="AY211" s="286" t="s">
        <v>217</v>
      </c>
    </row>
    <row r="212" s="14" customFormat="1">
      <c r="A212" s="14"/>
      <c r="B212" s="287"/>
      <c r="C212" s="288"/>
      <c r="D212" s="277" t="s">
        <v>225</v>
      </c>
      <c r="E212" s="289" t="s">
        <v>122</v>
      </c>
      <c r="F212" s="290" t="s">
        <v>228</v>
      </c>
      <c r="G212" s="288"/>
      <c r="H212" s="291">
        <v>9.5519999999999996</v>
      </c>
      <c r="I212" s="292"/>
      <c r="J212" s="288"/>
      <c r="K212" s="288"/>
      <c r="L212" s="293"/>
      <c r="M212" s="294"/>
      <c r="N212" s="295"/>
      <c r="O212" s="295"/>
      <c r="P212" s="295"/>
      <c r="Q212" s="295"/>
      <c r="R212" s="295"/>
      <c r="S212" s="295"/>
      <c r="T212" s="29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97" t="s">
        <v>225</v>
      </c>
      <c r="AU212" s="297" t="s">
        <v>91</v>
      </c>
      <c r="AV212" s="14" t="s">
        <v>140</v>
      </c>
      <c r="AW212" s="14" t="s">
        <v>33</v>
      </c>
      <c r="AX212" s="14" t="s">
        <v>85</v>
      </c>
      <c r="AY212" s="297" t="s">
        <v>217</v>
      </c>
    </row>
    <row r="213" s="2" customFormat="1" ht="37.8" customHeight="1">
      <c r="A213" s="40"/>
      <c r="B213" s="41"/>
      <c r="C213" s="262" t="s">
        <v>314</v>
      </c>
      <c r="D213" s="262" t="s">
        <v>220</v>
      </c>
      <c r="E213" s="263" t="s">
        <v>331</v>
      </c>
      <c r="F213" s="264" t="s">
        <v>332</v>
      </c>
      <c r="G213" s="265" t="s">
        <v>223</v>
      </c>
      <c r="H213" s="266">
        <v>15.458</v>
      </c>
      <c r="I213" s="267"/>
      <c r="J213" s="268">
        <f>ROUND(I213*H213,2)</f>
        <v>0</v>
      </c>
      <c r="K213" s="269"/>
      <c r="L213" s="43"/>
      <c r="M213" s="270" t="s">
        <v>1</v>
      </c>
      <c r="N213" s="271" t="s">
        <v>44</v>
      </c>
      <c r="O213" s="99"/>
      <c r="P213" s="272">
        <f>O213*H213</f>
        <v>0</v>
      </c>
      <c r="Q213" s="272">
        <v>0</v>
      </c>
      <c r="R213" s="272">
        <f>Q213*H213</f>
        <v>0</v>
      </c>
      <c r="S213" s="272">
        <v>0.068000000000000005</v>
      </c>
      <c r="T213" s="273">
        <f>S213*H213</f>
        <v>1.0511440000000001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4" t="s">
        <v>140</v>
      </c>
      <c r="AT213" s="274" t="s">
        <v>220</v>
      </c>
      <c r="AU213" s="274" t="s">
        <v>91</v>
      </c>
      <c r="AY213" s="17" t="s">
        <v>217</v>
      </c>
      <c r="BE213" s="159">
        <f>IF(N213="základná",J213,0)</f>
        <v>0</v>
      </c>
      <c r="BF213" s="159">
        <f>IF(N213="znížená",J213,0)</f>
        <v>0</v>
      </c>
      <c r="BG213" s="159">
        <f>IF(N213="zákl. prenesená",J213,0)</f>
        <v>0</v>
      </c>
      <c r="BH213" s="159">
        <f>IF(N213="zníž. prenesená",J213,0)</f>
        <v>0</v>
      </c>
      <c r="BI213" s="159">
        <f>IF(N213="nulová",J213,0)</f>
        <v>0</v>
      </c>
      <c r="BJ213" s="17" t="s">
        <v>91</v>
      </c>
      <c r="BK213" s="159">
        <f>ROUND(I213*H213,2)</f>
        <v>0</v>
      </c>
      <c r="BL213" s="17" t="s">
        <v>140</v>
      </c>
      <c r="BM213" s="274" t="s">
        <v>333</v>
      </c>
    </row>
    <row r="214" s="13" customFormat="1">
      <c r="A214" s="13"/>
      <c r="B214" s="275"/>
      <c r="C214" s="276"/>
      <c r="D214" s="277" t="s">
        <v>225</v>
      </c>
      <c r="E214" s="278" t="s">
        <v>1</v>
      </c>
      <c r="F214" s="279" t="s">
        <v>1034</v>
      </c>
      <c r="G214" s="276"/>
      <c r="H214" s="280">
        <v>14.722</v>
      </c>
      <c r="I214" s="281"/>
      <c r="J214" s="276"/>
      <c r="K214" s="276"/>
      <c r="L214" s="282"/>
      <c r="M214" s="283"/>
      <c r="N214" s="284"/>
      <c r="O214" s="284"/>
      <c r="P214" s="284"/>
      <c r="Q214" s="284"/>
      <c r="R214" s="284"/>
      <c r="S214" s="284"/>
      <c r="T214" s="28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6" t="s">
        <v>225</v>
      </c>
      <c r="AU214" s="286" t="s">
        <v>91</v>
      </c>
      <c r="AV214" s="13" t="s">
        <v>91</v>
      </c>
      <c r="AW214" s="13" t="s">
        <v>33</v>
      </c>
      <c r="AX214" s="13" t="s">
        <v>78</v>
      </c>
      <c r="AY214" s="286" t="s">
        <v>217</v>
      </c>
    </row>
    <row r="215" s="15" customFormat="1">
      <c r="A215" s="15"/>
      <c r="B215" s="298"/>
      <c r="C215" s="299"/>
      <c r="D215" s="277" t="s">
        <v>225</v>
      </c>
      <c r="E215" s="300" t="s">
        <v>117</v>
      </c>
      <c r="F215" s="301" t="s">
        <v>300</v>
      </c>
      <c r="G215" s="299"/>
      <c r="H215" s="302">
        <v>14.722</v>
      </c>
      <c r="I215" s="303"/>
      <c r="J215" s="299"/>
      <c r="K215" s="299"/>
      <c r="L215" s="304"/>
      <c r="M215" s="305"/>
      <c r="N215" s="306"/>
      <c r="O215" s="306"/>
      <c r="P215" s="306"/>
      <c r="Q215" s="306"/>
      <c r="R215" s="306"/>
      <c r="S215" s="306"/>
      <c r="T215" s="30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308" t="s">
        <v>225</v>
      </c>
      <c r="AU215" s="308" t="s">
        <v>91</v>
      </c>
      <c r="AV215" s="15" t="s">
        <v>234</v>
      </c>
      <c r="AW215" s="15" t="s">
        <v>33</v>
      </c>
      <c r="AX215" s="15" t="s">
        <v>78</v>
      </c>
      <c r="AY215" s="308" t="s">
        <v>217</v>
      </c>
    </row>
    <row r="216" s="13" customFormat="1">
      <c r="A216" s="13"/>
      <c r="B216" s="275"/>
      <c r="C216" s="276"/>
      <c r="D216" s="277" t="s">
        <v>225</v>
      </c>
      <c r="E216" s="278" t="s">
        <v>1</v>
      </c>
      <c r="F216" s="279" t="s">
        <v>336</v>
      </c>
      <c r="G216" s="276"/>
      <c r="H216" s="280">
        <v>0.73599999999999999</v>
      </c>
      <c r="I216" s="281"/>
      <c r="J216" s="276"/>
      <c r="K216" s="276"/>
      <c r="L216" s="282"/>
      <c r="M216" s="283"/>
      <c r="N216" s="284"/>
      <c r="O216" s="284"/>
      <c r="P216" s="284"/>
      <c r="Q216" s="284"/>
      <c r="R216" s="284"/>
      <c r="S216" s="284"/>
      <c r="T216" s="28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6" t="s">
        <v>225</v>
      </c>
      <c r="AU216" s="286" t="s">
        <v>91</v>
      </c>
      <c r="AV216" s="13" t="s">
        <v>91</v>
      </c>
      <c r="AW216" s="13" t="s">
        <v>33</v>
      </c>
      <c r="AX216" s="13" t="s">
        <v>78</v>
      </c>
      <c r="AY216" s="286" t="s">
        <v>217</v>
      </c>
    </row>
    <row r="217" s="14" customFormat="1">
      <c r="A217" s="14"/>
      <c r="B217" s="287"/>
      <c r="C217" s="288"/>
      <c r="D217" s="277" t="s">
        <v>225</v>
      </c>
      <c r="E217" s="289" t="s">
        <v>119</v>
      </c>
      <c r="F217" s="290" t="s">
        <v>228</v>
      </c>
      <c r="G217" s="288"/>
      <c r="H217" s="291">
        <v>15.458</v>
      </c>
      <c r="I217" s="292"/>
      <c r="J217" s="288"/>
      <c r="K217" s="288"/>
      <c r="L217" s="293"/>
      <c r="M217" s="294"/>
      <c r="N217" s="295"/>
      <c r="O217" s="295"/>
      <c r="P217" s="295"/>
      <c r="Q217" s="295"/>
      <c r="R217" s="295"/>
      <c r="S217" s="295"/>
      <c r="T217" s="29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97" t="s">
        <v>225</v>
      </c>
      <c r="AU217" s="297" t="s">
        <v>91</v>
      </c>
      <c r="AV217" s="14" t="s">
        <v>140</v>
      </c>
      <c r="AW217" s="14" t="s">
        <v>33</v>
      </c>
      <c r="AX217" s="14" t="s">
        <v>85</v>
      </c>
      <c r="AY217" s="297" t="s">
        <v>217</v>
      </c>
    </row>
    <row r="218" s="2" customFormat="1" ht="21.75" customHeight="1">
      <c r="A218" s="40"/>
      <c r="B218" s="41"/>
      <c r="C218" s="262" t="s">
        <v>268</v>
      </c>
      <c r="D218" s="262" t="s">
        <v>220</v>
      </c>
      <c r="E218" s="263" t="s">
        <v>337</v>
      </c>
      <c r="F218" s="264" t="s">
        <v>338</v>
      </c>
      <c r="G218" s="265" t="s">
        <v>339</v>
      </c>
      <c r="H218" s="266">
        <v>2.1469999999999998</v>
      </c>
      <c r="I218" s="267"/>
      <c r="J218" s="268">
        <f>ROUND(I218*H218,2)</f>
        <v>0</v>
      </c>
      <c r="K218" s="269"/>
      <c r="L218" s="43"/>
      <c r="M218" s="270" t="s">
        <v>1</v>
      </c>
      <c r="N218" s="271" t="s">
        <v>44</v>
      </c>
      <c r="O218" s="99"/>
      <c r="P218" s="272">
        <f>O218*H218</f>
        <v>0</v>
      </c>
      <c r="Q218" s="272">
        <v>0</v>
      </c>
      <c r="R218" s="272">
        <f>Q218*H218</f>
        <v>0</v>
      </c>
      <c r="S218" s="272">
        <v>0</v>
      </c>
      <c r="T218" s="273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4" t="s">
        <v>140</v>
      </c>
      <c r="AT218" s="274" t="s">
        <v>220</v>
      </c>
      <c r="AU218" s="274" t="s">
        <v>91</v>
      </c>
      <c r="AY218" s="17" t="s">
        <v>217</v>
      </c>
      <c r="BE218" s="159">
        <f>IF(N218="základná",J218,0)</f>
        <v>0</v>
      </c>
      <c r="BF218" s="159">
        <f>IF(N218="znížená",J218,0)</f>
        <v>0</v>
      </c>
      <c r="BG218" s="159">
        <f>IF(N218="zákl. prenesená",J218,0)</f>
        <v>0</v>
      </c>
      <c r="BH218" s="159">
        <f>IF(N218="zníž. prenesená",J218,0)</f>
        <v>0</v>
      </c>
      <c r="BI218" s="159">
        <f>IF(N218="nulová",J218,0)</f>
        <v>0</v>
      </c>
      <c r="BJ218" s="17" t="s">
        <v>91</v>
      </c>
      <c r="BK218" s="159">
        <f>ROUND(I218*H218,2)</f>
        <v>0</v>
      </c>
      <c r="BL218" s="17" t="s">
        <v>140</v>
      </c>
      <c r="BM218" s="274" t="s">
        <v>340</v>
      </c>
    </row>
    <row r="219" s="2" customFormat="1" ht="21.75" customHeight="1">
      <c r="A219" s="40"/>
      <c r="B219" s="41"/>
      <c r="C219" s="262" t="s">
        <v>323</v>
      </c>
      <c r="D219" s="262" t="s">
        <v>220</v>
      </c>
      <c r="E219" s="263" t="s">
        <v>342</v>
      </c>
      <c r="F219" s="264" t="s">
        <v>343</v>
      </c>
      <c r="G219" s="265" t="s">
        <v>339</v>
      </c>
      <c r="H219" s="266">
        <v>2.1469999999999998</v>
      </c>
      <c r="I219" s="267"/>
      <c r="J219" s="268">
        <f>ROUND(I219*H219,2)</f>
        <v>0</v>
      </c>
      <c r="K219" s="269"/>
      <c r="L219" s="43"/>
      <c r="M219" s="270" t="s">
        <v>1</v>
      </c>
      <c r="N219" s="271" t="s">
        <v>44</v>
      </c>
      <c r="O219" s="99"/>
      <c r="P219" s="272">
        <f>O219*H219</f>
        <v>0</v>
      </c>
      <c r="Q219" s="272">
        <v>0</v>
      </c>
      <c r="R219" s="272">
        <f>Q219*H219</f>
        <v>0</v>
      </c>
      <c r="S219" s="272">
        <v>0</v>
      </c>
      <c r="T219" s="27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74" t="s">
        <v>140</v>
      </c>
      <c r="AT219" s="274" t="s">
        <v>220</v>
      </c>
      <c r="AU219" s="274" t="s">
        <v>91</v>
      </c>
      <c r="AY219" s="17" t="s">
        <v>217</v>
      </c>
      <c r="BE219" s="159">
        <f>IF(N219="základná",J219,0)</f>
        <v>0</v>
      </c>
      <c r="BF219" s="159">
        <f>IF(N219="znížená",J219,0)</f>
        <v>0</v>
      </c>
      <c r="BG219" s="159">
        <f>IF(N219="zákl. prenesená",J219,0)</f>
        <v>0</v>
      </c>
      <c r="BH219" s="159">
        <f>IF(N219="zníž. prenesená",J219,0)</f>
        <v>0</v>
      </c>
      <c r="BI219" s="159">
        <f>IF(N219="nulová",J219,0)</f>
        <v>0</v>
      </c>
      <c r="BJ219" s="17" t="s">
        <v>91</v>
      </c>
      <c r="BK219" s="159">
        <f>ROUND(I219*H219,2)</f>
        <v>0</v>
      </c>
      <c r="BL219" s="17" t="s">
        <v>140</v>
      </c>
      <c r="BM219" s="274" t="s">
        <v>344</v>
      </c>
    </row>
    <row r="220" s="2" customFormat="1" ht="24.15" customHeight="1">
      <c r="A220" s="40"/>
      <c r="B220" s="41"/>
      <c r="C220" s="262" t="s">
        <v>330</v>
      </c>
      <c r="D220" s="262" t="s">
        <v>220</v>
      </c>
      <c r="E220" s="263" t="s">
        <v>346</v>
      </c>
      <c r="F220" s="264" t="s">
        <v>347</v>
      </c>
      <c r="G220" s="265" t="s">
        <v>339</v>
      </c>
      <c r="H220" s="266">
        <v>40.792999999999999</v>
      </c>
      <c r="I220" s="267"/>
      <c r="J220" s="268">
        <f>ROUND(I220*H220,2)</f>
        <v>0</v>
      </c>
      <c r="K220" s="269"/>
      <c r="L220" s="43"/>
      <c r="M220" s="270" t="s">
        <v>1</v>
      </c>
      <c r="N220" s="271" t="s">
        <v>44</v>
      </c>
      <c r="O220" s="99"/>
      <c r="P220" s="272">
        <f>O220*H220</f>
        <v>0</v>
      </c>
      <c r="Q220" s="272">
        <v>0</v>
      </c>
      <c r="R220" s="272">
        <f>Q220*H220</f>
        <v>0</v>
      </c>
      <c r="S220" s="272">
        <v>0</v>
      </c>
      <c r="T220" s="273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74" t="s">
        <v>140</v>
      </c>
      <c r="AT220" s="274" t="s">
        <v>220</v>
      </c>
      <c r="AU220" s="274" t="s">
        <v>91</v>
      </c>
      <c r="AY220" s="17" t="s">
        <v>217</v>
      </c>
      <c r="BE220" s="159">
        <f>IF(N220="základná",J220,0)</f>
        <v>0</v>
      </c>
      <c r="BF220" s="159">
        <f>IF(N220="znížená",J220,0)</f>
        <v>0</v>
      </c>
      <c r="BG220" s="159">
        <f>IF(N220="zákl. prenesená",J220,0)</f>
        <v>0</v>
      </c>
      <c r="BH220" s="159">
        <f>IF(N220="zníž. prenesená",J220,0)</f>
        <v>0</v>
      </c>
      <c r="BI220" s="159">
        <f>IF(N220="nulová",J220,0)</f>
        <v>0</v>
      </c>
      <c r="BJ220" s="17" t="s">
        <v>91</v>
      </c>
      <c r="BK220" s="159">
        <f>ROUND(I220*H220,2)</f>
        <v>0</v>
      </c>
      <c r="BL220" s="17" t="s">
        <v>140</v>
      </c>
      <c r="BM220" s="274" t="s">
        <v>348</v>
      </c>
    </row>
    <row r="221" s="13" customFormat="1">
      <c r="A221" s="13"/>
      <c r="B221" s="275"/>
      <c r="C221" s="276"/>
      <c r="D221" s="277" t="s">
        <v>225</v>
      </c>
      <c r="E221" s="276"/>
      <c r="F221" s="279" t="s">
        <v>1035</v>
      </c>
      <c r="G221" s="276"/>
      <c r="H221" s="280">
        <v>40.792999999999999</v>
      </c>
      <c r="I221" s="281"/>
      <c r="J221" s="276"/>
      <c r="K221" s="276"/>
      <c r="L221" s="282"/>
      <c r="M221" s="283"/>
      <c r="N221" s="284"/>
      <c r="O221" s="284"/>
      <c r="P221" s="284"/>
      <c r="Q221" s="284"/>
      <c r="R221" s="284"/>
      <c r="S221" s="284"/>
      <c r="T221" s="28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86" t="s">
        <v>225</v>
      </c>
      <c r="AU221" s="286" t="s">
        <v>91</v>
      </c>
      <c r="AV221" s="13" t="s">
        <v>91</v>
      </c>
      <c r="AW221" s="13" t="s">
        <v>4</v>
      </c>
      <c r="AX221" s="13" t="s">
        <v>85</v>
      </c>
      <c r="AY221" s="286" t="s">
        <v>217</v>
      </c>
    </row>
    <row r="222" s="2" customFormat="1" ht="24.15" customHeight="1">
      <c r="A222" s="40"/>
      <c r="B222" s="41"/>
      <c r="C222" s="262" t="s">
        <v>7</v>
      </c>
      <c r="D222" s="262" t="s">
        <v>220</v>
      </c>
      <c r="E222" s="263" t="s">
        <v>351</v>
      </c>
      <c r="F222" s="264" t="s">
        <v>352</v>
      </c>
      <c r="G222" s="265" t="s">
        <v>339</v>
      </c>
      <c r="H222" s="266">
        <v>2.1469999999999998</v>
      </c>
      <c r="I222" s="267"/>
      <c r="J222" s="268">
        <f>ROUND(I222*H222,2)</f>
        <v>0</v>
      </c>
      <c r="K222" s="269"/>
      <c r="L222" s="43"/>
      <c r="M222" s="270" t="s">
        <v>1</v>
      </c>
      <c r="N222" s="271" t="s">
        <v>44</v>
      </c>
      <c r="O222" s="99"/>
      <c r="P222" s="272">
        <f>O222*H222</f>
        <v>0</v>
      </c>
      <c r="Q222" s="272">
        <v>0</v>
      </c>
      <c r="R222" s="272">
        <f>Q222*H222</f>
        <v>0</v>
      </c>
      <c r="S222" s="272">
        <v>0</v>
      </c>
      <c r="T222" s="273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74" t="s">
        <v>140</v>
      </c>
      <c r="AT222" s="274" t="s">
        <v>220</v>
      </c>
      <c r="AU222" s="274" t="s">
        <v>91</v>
      </c>
      <c r="AY222" s="17" t="s">
        <v>217</v>
      </c>
      <c r="BE222" s="159">
        <f>IF(N222="základná",J222,0)</f>
        <v>0</v>
      </c>
      <c r="BF222" s="159">
        <f>IF(N222="znížená",J222,0)</f>
        <v>0</v>
      </c>
      <c r="BG222" s="159">
        <f>IF(N222="zákl. prenesená",J222,0)</f>
        <v>0</v>
      </c>
      <c r="BH222" s="159">
        <f>IF(N222="zníž. prenesená",J222,0)</f>
        <v>0</v>
      </c>
      <c r="BI222" s="159">
        <f>IF(N222="nulová",J222,0)</f>
        <v>0</v>
      </c>
      <c r="BJ222" s="17" t="s">
        <v>91</v>
      </c>
      <c r="BK222" s="159">
        <f>ROUND(I222*H222,2)</f>
        <v>0</v>
      </c>
      <c r="BL222" s="17" t="s">
        <v>140</v>
      </c>
      <c r="BM222" s="274" t="s">
        <v>353</v>
      </c>
    </row>
    <row r="223" s="2" customFormat="1" ht="24.15" customHeight="1">
      <c r="A223" s="40"/>
      <c r="B223" s="41"/>
      <c r="C223" s="262" t="s">
        <v>341</v>
      </c>
      <c r="D223" s="262" t="s">
        <v>220</v>
      </c>
      <c r="E223" s="263" t="s">
        <v>355</v>
      </c>
      <c r="F223" s="264" t="s">
        <v>356</v>
      </c>
      <c r="G223" s="265" t="s">
        <v>339</v>
      </c>
      <c r="H223" s="266">
        <v>8.5879999999999992</v>
      </c>
      <c r="I223" s="267"/>
      <c r="J223" s="268">
        <f>ROUND(I223*H223,2)</f>
        <v>0</v>
      </c>
      <c r="K223" s="269"/>
      <c r="L223" s="43"/>
      <c r="M223" s="270" t="s">
        <v>1</v>
      </c>
      <c r="N223" s="271" t="s">
        <v>44</v>
      </c>
      <c r="O223" s="99"/>
      <c r="P223" s="272">
        <f>O223*H223</f>
        <v>0</v>
      </c>
      <c r="Q223" s="272">
        <v>0</v>
      </c>
      <c r="R223" s="272">
        <f>Q223*H223</f>
        <v>0</v>
      </c>
      <c r="S223" s="272">
        <v>0</v>
      </c>
      <c r="T223" s="273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74" t="s">
        <v>140</v>
      </c>
      <c r="AT223" s="274" t="s">
        <v>220</v>
      </c>
      <c r="AU223" s="274" t="s">
        <v>91</v>
      </c>
      <c r="AY223" s="17" t="s">
        <v>217</v>
      </c>
      <c r="BE223" s="159">
        <f>IF(N223="základná",J223,0)</f>
        <v>0</v>
      </c>
      <c r="BF223" s="159">
        <f>IF(N223="znížená",J223,0)</f>
        <v>0</v>
      </c>
      <c r="BG223" s="159">
        <f>IF(N223="zákl. prenesená",J223,0)</f>
        <v>0</v>
      </c>
      <c r="BH223" s="159">
        <f>IF(N223="zníž. prenesená",J223,0)</f>
        <v>0</v>
      </c>
      <c r="BI223" s="159">
        <f>IF(N223="nulová",J223,0)</f>
        <v>0</v>
      </c>
      <c r="BJ223" s="17" t="s">
        <v>91</v>
      </c>
      <c r="BK223" s="159">
        <f>ROUND(I223*H223,2)</f>
        <v>0</v>
      </c>
      <c r="BL223" s="17" t="s">
        <v>140</v>
      </c>
      <c r="BM223" s="274" t="s">
        <v>357</v>
      </c>
    </row>
    <row r="224" s="13" customFormat="1">
      <c r="A224" s="13"/>
      <c r="B224" s="275"/>
      <c r="C224" s="276"/>
      <c r="D224" s="277" t="s">
        <v>225</v>
      </c>
      <c r="E224" s="276"/>
      <c r="F224" s="279" t="s">
        <v>1036</v>
      </c>
      <c r="G224" s="276"/>
      <c r="H224" s="280">
        <v>8.5879999999999992</v>
      </c>
      <c r="I224" s="281"/>
      <c r="J224" s="276"/>
      <c r="K224" s="276"/>
      <c r="L224" s="282"/>
      <c r="M224" s="283"/>
      <c r="N224" s="284"/>
      <c r="O224" s="284"/>
      <c r="P224" s="284"/>
      <c r="Q224" s="284"/>
      <c r="R224" s="284"/>
      <c r="S224" s="284"/>
      <c r="T224" s="28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86" t="s">
        <v>225</v>
      </c>
      <c r="AU224" s="286" t="s">
        <v>91</v>
      </c>
      <c r="AV224" s="13" t="s">
        <v>91</v>
      </c>
      <c r="AW224" s="13" t="s">
        <v>4</v>
      </c>
      <c r="AX224" s="13" t="s">
        <v>85</v>
      </c>
      <c r="AY224" s="286" t="s">
        <v>217</v>
      </c>
    </row>
    <row r="225" s="2" customFormat="1" ht="24.15" customHeight="1">
      <c r="A225" s="40"/>
      <c r="B225" s="41"/>
      <c r="C225" s="262" t="s">
        <v>345</v>
      </c>
      <c r="D225" s="262" t="s">
        <v>220</v>
      </c>
      <c r="E225" s="263" t="s">
        <v>360</v>
      </c>
      <c r="F225" s="264" t="s">
        <v>361</v>
      </c>
      <c r="G225" s="265" t="s">
        <v>339</v>
      </c>
      <c r="H225" s="266">
        <v>2.1469999999999998</v>
      </c>
      <c r="I225" s="267"/>
      <c r="J225" s="268">
        <f>ROUND(I225*H225,2)</f>
        <v>0</v>
      </c>
      <c r="K225" s="269"/>
      <c r="L225" s="43"/>
      <c r="M225" s="270" t="s">
        <v>1</v>
      </c>
      <c r="N225" s="271" t="s">
        <v>44</v>
      </c>
      <c r="O225" s="99"/>
      <c r="P225" s="272">
        <f>O225*H225</f>
        <v>0</v>
      </c>
      <c r="Q225" s="272">
        <v>0</v>
      </c>
      <c r="R225" s="272">
        <f>Q225*H225</f>
        <v>0</v>
      </c>
      <c r="S225" s="272">
        <v>0</v>
      </c>
      <c r="T225" s="273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74" t="s">
        <v>140</v>
      </c>
      <c r="AT225" s="274" t="s">
        <v>220</v>
      </c>
      <c r="AU225" s="274" t="s">
        <v>91</v>
      </c>
      <c r="AY225" s="17" t="s">
        <v>217</v>
      </c>
      <c r="BE225" s="159">
        <f>IF(N225="základná",J225,0)</f>
        <v>0</v>
      </c>
      <c r="BF225" s="159">
        <f>IF(N225="znížená",J225,0)</f>
        <v>0</v>
      </c>
      <c r="BG225" s="159">
        <f>IF(N225="zákl. prenesená",J225,0)</f>
        <v>0</v>
      </c>
      <c r="BH225" s="159">
        <f>IF(N225="zníž. prenesená",J225,0)</f>
        <v>0</v>
      </c>
      <c r="BI225" s="159">
        <f>IF(N225="nulová",J225,0)</f>
        <v>0</v>
      </c>
      <c r="BJ225" s="17" t="s">
        <v>91</v>
      </c>
      <c r="BK225" s="159">
        <f>ROUND(I225*H225,2)</f>
        <v>0</v>
      </c>
      <c r="BL225" s="17" t="s">
        <v>140</v>
      </c>
      <c r="BM225" s="274" t="s">
        <v>362</v>
      </c>
    </row>
    <row r="226" s="2" customFormat="1" ht="24.15" customHeight="1">
      <c r="A226" s="40"/>
      <c r="B226" s="41"/>
      <c r="C226" s="262" t="s">
        <v>350</v>
      </c>
      <c r="D226" s="262" t="s">
        <v>220</v>
      </c>
      <c r="E226" s="263" t="s">
        <v>364</v>
      </c>
      <c r="F226" s="264" t="s">
        <v>365</v>
      </c>
      <c r="G226" s="265" t="s">
        <v>339</v>
      </c>
      <c r="H226" s="266">
        <v>2.1469999999999998</v>
      </c>
      <c r="I226" s="267"/>
      <c r="J226" s="268">
        <f>ROUND(I226*H226,2)</f>
        <v>0</v>
      </c>
      <c r="K226" s="269"/>
      <c r="L226" s="43"/>
      <c r="M226" s="270" t="s">
        <v>1</v>
      </c>
      <c r="N226" s="271" t="s">
        <v>44</v>
      </c>
      <c r="O226" s="99"/>
      <c r="P226" s="272">
        <f>O226*H226</f>
        <v>0</v>
      </c>
      <c r="Q226" s="272">
        <v>0</v>
      </c>
      <c r="R226" s="272">
        <f>Q226*H226</f>
        <v>0</v>
      </c>
      <c r="S226" s="272">
        <v>0</v>
      </c>
      <c r="T226" s="273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74" t="s">
        <v>140</v>
      </c>
      <c r="AT226" s="274" t="s">
        <v>220</v>
      </c>
      <c r="AU226" s="274" t="s">
        <v>91</v>
      </c>
      <c r="AY226" s="17" t="s">
        <v>217</v>
      </c>
      <c r="BE226" s="159">
        <f>IF(N226="základná",J226,0)</f>
        <v>0</v>
      </c>
      <c r="BF226" s="159">
        <f>IF(N226="znížená",J226,0)</f>
        <v>0</v>
      </c>
      <c r="BG226" s="159">
        <f>IF(N226="zákl. prenesená",J226,0)</f>
        <v>0</v>
      </c>
      <c r="BH226" s="159">
        <f>IF(N226="zníž. prenesená",J226,0)</f>
        <v>0</v>
      </c>
      <c r="BI226" s="159">
        <f>IF(N226="nulová",J226,0)</f>
        <v>0</v>
      </c>
      <c r="BJ226" s="17" t="s">
        <v>91</v>
      </c>
      <c r="BK226" s="159">
        <f>ROUND(I226*H226,2)</f>
        <v>0</v>
      </c>
      <c r="BL226" s="17" t="s">
        <v>140</v>
      </c>
      <c r="BM226" s="274" t="s">
        <v>366</v>
      </c>
    </row>
    <row r="227" s="2" customFormat="1" ht="24.15" customHeight="1">
      <c r="A227" s="40"/>
      <c r="B227" s="41"/>
      <c r="C227" s="262" t="s">
        <v>354</v>
      </c>
      <c r="D227" s="262" t="s">
        <v>220</v>
      </c>
      <c r="E227" s="263" t="s">
        <v>368</v>
      </c>
      <c r="F227" s="264" t="s">
        <v>369</v>
      </c>
      <c r="G227" s="265" t="s">
        <v>339</v>
      </c>
      <c r="H227" s="266">
        <v>2.1469999999999998</v>
      </c>
      <c r="I227" s="267"/>
      <c r="J227" s="268">
        <f>ROUND(I227*H227,2)</f>
        <v>0</v>
      </c>
      <c r="K227" s="269"/>
      <c r="L227" s="43"/>
      <c r="M227" s="270" t="s">
        <v>1</v>
      </c>
      <c r="N227" s="271" t="s">
        <v>44</v>
      </c>
      <c r="O227" s="99"/>
      <c r="P227" s="272">
        <f>O227*H227</f>
        <v>0</v>
      </c>
      <c r="Q227" s="272">
        <v>0</v>
      </c>
      <c r="R227" s="272">
        <f>Q227*H227</f>
        <v>0</v>
      </c>
      <c r="S227" s="272">
        <v>0</v>
      </c>
      <c r="T227" s="273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74" t="s">
        <v>140</v>
      </c>
      <c r="AT227" s="274" t="s">
        <v>220</v>
      </c>
      <c r="AU227" s="274" t="s">
        <v>91</v>
      </c>
      <c r="AY227" s="17" t="s">
        <v>217</v>
      </c>
      <c r="BE227" s="159">
        <f>IF(N227="základná",J227,0)</f>
        <v>0</v>
      </c>
      <c r="BF227" s="159">
        <f>IF(N227="znížená",J227,0)</f>
        <v>0</v>
      </c>
      <c r="BG227" s="159">
        <f>IF(N227="zákl. prenesená",J227,0)</f>
        <v>0</v>
      </c>
      <c r="BH227" s="159">
        <f>IF(N227="zníž. prenesená",J227,0)</f>
        <v>0</v>
      </c>
      <c r="BI227" s="159">
        <f>IF(N227="nulová",J227,0)</f>
        <v>0</v>
      </c>
      <c r="BJ227" s="17" t="s">
        <v>91</v>
      </c>
      <c r="BK227" s="159">
        <f>ROUND(I227*H227,2)</f>
        <v>0</v>
      </c>
      <c r="BL227" s="17" t="s">
        <v>140</v>
      </c>
      <c r="BM227" s="274" t="s">
        <v>370</v>
      </c>
    </row>
    <row r="228" s="12" customFormat="1" ht="22.8" customHeight="1">
      <c r="A228" s="12"/>
      <c r="B228" s="247"/>
      <c r="C228" s="248"/>
      <c r="D228" s="249" t="s">
        <v>77</v>
      </c>
      <c r="E228" s="260" t="s">
        <v>371</v>
      </c>
      <c r="F228" s="260" t="s">
        <v>372</v>
      </c>
      <c r="G228" s="248"/>
      <c r="H228" s="248"/>
      <c r="I228" s="251"/>
      <c r="J228" s="261">
        <f>BK228</f>
        <v>0</v>
      </c>
      <c r="K228" s="248"/>
      <c r="L228" s="252"/>
      <c r="M228" s="253"/>
      <c r="N228" s="254"/>
      <c r="O228" s="254"/>
      <c r="P228" s="255">
        <f>P229</f>
        <v>0</v>
      </c>
      <c r="Q228" s="254"/>
      <c r="R228" s="255">
        <f>R229</f>
        <v>0</v>
      </c>
      <c r="S228" s="254"/>
      <c r="T228" s="256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57" t="s">
        <v>85</v>
      </c>
      <c r="AT228" s="258" t="s">
        <v>77</v>
      </c>
      <c r="AU228" s="258" t="s">
        <v>85</v>
      </c>
      <c r="AY228" s="257" t="s">
        <v>217</v>
      </c>
      <c r="BK228" s="259">
        <f>BK229</f>
        <v>0</v>
      </c>
    </row>
    <row r="229" s="2" customFormat="1" ht="24.15" customHeight="1">
      <c r="A229" s="40"/>
      <c r="B229" s="41"/>
      <c r="C229" s="262" t="s">
        <v>359</v>
      </c>
      <c r="D229" s="262" t="s">
        <v>220</v>
      </c>
      <c r="E229" s="263" t="s">
        <v>374</v>
      </c>
      <c r="F229" s="264" t="s">
        <v>375</v>
      </c>
      <c r="G229" s="265" t="s">
        <v>339</v>
      </c>
      <c r="H229" s="266">
        <v>1.417</v>
      </c>
      <c r="I229" s="267"/>
      <c r="J229" s="268">
        <f>ROUND(I229*H229,2)</f>
        <v>0</v>
      </c>
      <c r="K229" s="269"/>
      <c r="L229" s="43"/>
      <c r="M229" s="270" t="s">
        <v>1</v>
      </c>
      <c r="N229" s="271" t="s">
        <v>44</v>
      </c>
      <c r="O229" s="99"/>
      <c r="P229" s="272">
        <f>O229*H229</f>
        <v>0</v>
      </c>
      <c r="Q229" s="272">
        <v>0</v>
      </c>
      <c r="R229" s="272">
        <f>Q229*H229</f>
        <v>0</v>
      </c>
      <c r="S229" s="272">
        <v>0</v>
      </c>
      <c r="T229" s="273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74" t="s">
        <v>140</v>
      </c>
      <c r="AT229" s="274" t="s">
        <v>220</v>
      </c>
      <c r="AU229" s="274" t="s">
        <v>91</v>
      </c>
      <c r="AY229" s="17" t="s">
        <v>217</v>
      </c>
      <c r="BE229" s="159">
        <f>IF(N229="základná",J229,0)</f>
        <v>0</v>
      </c>
      <c r="BF229" s="159">
        <f>IF(N229="znížená",J229,0)</f>
        <v>0</v>
      </c>
      <c r="BG229" s="159">
        <f>IF(N229="zákl. prenesená",J229,0)</f>
        <v>0</v>
      </c>
      <c r="BH229" s="159">
        <f>IF(N229="zníž. prenesená",J229,0)</f>
        <v>0</v>
      </c>
      <c r="BI229" s="159">
        <f>IF(N229="nulová",J229,0)</f>
        <v>0</v>
      </c>
      <c r="BJ229" s="17" t="s">
        <v>91</v>
      </c>
      <c r="BK229" s="159">
        <f>ROUND(I229*H229,2)</f>
        <v>0</v>
      </c>
      <c r="BL229" s="17" t="s">
        <v>140</v>
      </c>
      <c r="BM229" s="274" t="s">
        <v>376</v>
      </c>
    </row>
    <row r="230" s="12" customFormat="1" ht="25.92" customHeight="1">
      <c r="A230" s="12"/>
      <c r="B230" s="247"/>
      <c r="C230" s="248"/>
      <c r="D230" s="249" t="s">
        <v>77</v>
      </c>
      <c r="E230" s="250" t="s">
        <v>377</v>
      </c>
      <c r="F230" s="250" t="s">
        <v>378</v>
      </c>
      <c r="G230" s="248"/>
      <c r="H230" s="248"/>
      <c r="I230" s="251"/>
      <c r="J230" s="226">
        <f>BK230</f>
        <v>0</v>
      </c>
      <c r="K230" s="248"/>
      <c r="L230" s="252"/>
      <c r="M230" s="253"/>
      <c r="N230" s="254"/>
      <c r="O230" s="254"/>
      <c r="P230" s="255">
        <f>P231+P244+P260+P269+P301+P311+P318+P328+P338+P345</f>
        <v>0</v>
      </c>
      <c r="Q230" s="254"/>
      <c r="R230" s="255">
        <f>R231+R244+R260+R269+R301+R311+R318+R328+R338+R345</f>
        <v>0.7254702033999999</v>
      </c>
      <c r="S230" s="254"/>
      <c r="T230" s="256">
        <f>T231+T244+T260+T269+T301+T311+T318+T328+T338+T345</f>
        <v>0.139211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57" t="s">
        <v>91</v>
      </c>
      <c r="AT230" s="258" t="s">
        <v>77</v>
      </c>
      <c r="AU230" s="258" t="s">
        <v>78</v>
      </c>
      <c r="AY230" s="257" t="s">
        <v>217</v>
      </c>
      <c r="BK230" s="259">
        <f>BK231+BK244+BK260+BK269+BK301+BK311+BK318+BK328+BK338+BK345</f>
        <v>0</v>
      </c>
    </row>
    <row r="231" s="12" customFormat="1" ht="22.8" customHeight="1">
      <c r="A231" s="12"/>
      <c r="B231" s="247"/>
      <c r="C231" s="248"/>
      <c r="D231" s="249" t="s">
        <v>77</v>
      </c>
      <c r="E231" s="260" t="s">
        <v>379</v>
      </c>
      <c r="F231" s="260" t="s">
        <v>380</v>
      </c>
      <c r="G231" s="248"/>
      <c r="H231" s="248"/>
      <c r="I231" s="251"/>
      <c r="J231" s="261">
        <f>BK231</f>
        <v>0</v>
      </c>
      <c r="K231" s="248"/>
      <c r="L231" s="252"/>
      <c r="M231" s="253"/>
      <c r="N231" s="254"/>
      <c r="O231" s="254"/>
      <c r="P231" s="255">
        <f>SUM(P232:P243)</f>
        <v>0</v>
      </c>
      <c r="Q231" s="254"/>
      <c r="R231" s="255">
        <f>SUM(R232:R243)</f>
        <v>0.022419399999999999</v>
      </c>
      <c r="S231" s="254"/>
      <c r="T231" s="256">
        <f>SUM(T232:T243)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57" t="s">
        <v>91</v>
      </c>
      <c r="AT231" s="258" t="s">
        <v>77</v>
      </c>
      <c r="AU231" s="258" t="s">
        <v>85</v>
      </c>
      <c r="AY231" s="257" t="s">
        <v>217</v>
      </c>
      <c r="BK231" s="259">
        <f>SUM(BK232:BK243)</f>
        <v>0</v>
      </c>
    </row>
    <row r="232" s="2" customFormat="1" ht="33" customHeight="1">
      <c r="A232" s="40"/>
      <c r="B232" s="41"/>
      <c r="C232" s="262" t="s">
        <v>363</v>
      </c>
      <c r="D232" s="262" t="s">
        <v>220</v>
      </c>
      <c r="E232" s="263" t="s">
        <v>382</v>
      </c>
      <c r="F232" s="264" t="s">
        <v>383</v>
      </c>
      <c r="G232" s="265" t="s">
        <v>223</v>
      </c>
      <c r="H232" s="266">
        <v>4.0339999999999998</v>
      </c>
      <c r="I232" s="267"/>
      <c r="J232" s="268">
        <f>ROUND(I232*H232,2)</f>
        <v>0</v>
      </c>
      <c r="K232" s="269"/>
      <c r="L232" s="43"/>
      <c r="M232" s="270" t="s">
        <v>1</v>
      </c>
      <c r="N232" s="271" t="s">
        <v>44</v>
      </c>
      <c r="O232" s="99"/>
      <c r="P232" s="272">
        <f>O232*H232</f>
        <v>0</v>
      </c>
      <c r="Q232" s="272">
        <v>0</v>
      </c>
      <c r="R232" s="272">
        <f>Q232*H232</f>
        <v>0</v>
      </c>
      <c r="S232" s="272">
        <v>0</v>
      </c>
      <c r="T232" s="273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74" t="s">
        <v>257</v>
      </c>
      <c r="AT232" s="274" t="s">
        <v>220</v>
      </c>
      <c r="AU232" s="274" t="s">
        <v>91</v>
      </c>
      <c r="AY232" s="17" t="s">
        <v>217</v>
      </c>
      <c r="BE232" s="159">
        <f>IF(N232="základná",J232,0)</f>
        <v>0</v>
      </c>
      <c r="BF232" s="159">
        <f>IF(N232="znížená",J232,0)</f>
        <v>0</v>
      </c>
      <c r="BG232" s="159">
        <f>IF(N232="zákl. prenesená",J232,0)</f>
        <v>0</v>
      </c>
      <c r="BH232" s="159">
        <f>IF(N232="zníž. prenesená",J232,0)</f>
        <v>0</v>
      </c>
      <c r="BI232" s="159">
        <f>IF(N232="nulová",J232,0)</f>
        <v>0</v>
      </c>
      <c r="BJ232" s="17" t="s">
        <v>91</v>
      </c>
      <c r="BK232" s="159">
        <f>ROUND(I232*H232,2)</f>
        <v>0</v>
      </c>
      <c r="BL232" s="17" t="s">
        <v>257</v>
      </c>
      <c r="BM232" s="274" t="s">
        <v>384</v>
      </c>
    </row>
    <row r="233" s="13" customFormat="1">
      <c r="A233" s="13"/>
      <c r="B233" s="275"/>
      <c r="C233" s="276"/>
      <c r="D233" s="277" t="s">
        <v>225</v>
      </c>
      <c r="E233" s="278" t="s">
        <v>1</v>
      </c>
      <c r="F233" s="279" t="s">
        <v>113</v>
      </c>
      <c r="G233" s="276"/>
      <c r="H233" s="280">
        <v>4.0339999999999998</v>
      </c>
      <c r="I233" s="281"/>
      <c r="J233" s="276"/>
      <c r="K233" s="276"/>
      <c r="L233" s="282"/>
      <c r="M233" s="283"/>
      <c r="N233" s="284"/>
      <c r="O233" s="284"/>
      <c r="P233" s="284"/>
      <c r="Q233" s="284"/>
      <c r="R233" s="284"/>
      <c r="S233" s="284"/>
      <c r="T233" s="28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86" t="s">
        <v>225</v>
      </c>
      <c r="AU233" s="286" t="s">
        <v>91</v>
      </c>
      <c r="AV233" s="13" t="s">
        <v>91</v>
      </c>
      <c r="AW233" s="13" t="s">
        <v>33</v>
      </c>
      <c r="AX233" s="13" t="s">
        <v>78</v>
      </c>
      <c r="AY233" s="286" t="s">
        <v>217</v>
      </c>
    </row>
    <row r="234" s="14" customFormat="1">
      <c r="A234" s="14"/>
      <c r="B234" s="287"/>
      <c r="C234" s="288"/>
      <c r="D234" s="277" t="s">
        <v>225</v>
      </c>
      <c r="E234" s="289" t="s">
        <v>1</v>
      </c>
      <c r="F234" s="290" t="s">
        <v>228</v>
      </c>
      <c r="G234" s="288"/>
      <c r="H234" s="291">
        <v>4.0339999999999998</v>
      </c>
      <c r="I234" s="292"/>
      <c r="J234" s="288"/>
      <c r="K234" s="288"/>
      <c r="L234" s="293"/>
      <c r="M234" s="294"/>
      <c r="N234" s="295"/>
      <c r="O234" s="295"/>
      <c r="P234" s="295"/>
      <c r="Q234" s="295"/>
      <c r="R234" s="295"/>
      <c r="S234" s="295"/>
      <c r="T234" s="29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97" t="s">
        <v>225</v>
      </c>
      <c r="AU234" s="297" t="s">
        <v>91</v>
      </c>
      <c r="AV234" s="14" t="s">
        <v>140</v>
      </c>
      <c r="AW234" s="14" t="s">
        <v>33</v>
      </c>
      <c r="AX234" s="14" t="s">
        <v>85</v>
      </c>
      <c r="AY234" s="297" t="s">
        <v>217</v>
      </c>
    </row>
    <row r="235" s="2" customFormat="1" ht="24.15" customHeight="1">
      <c r="A235" s="40"/>
      <c r="B235" s="41"/>
      <c r="C235" s="309" t="s">
        <v>367</v>
      </c>
      <c r="D235" s="309" t="s">
        <v>386</v>
      </c>
      <c r="E235" s="310" t="s">
        <v>387</v>
      </c>
      <c r="F235" s="311" t="s">
        <v>388</v>
      </c>
      <c r="G235" s="312" t="s">
        <v>389</v>
      </c>
      <c r="H235" s="313">
        <v>4.4370000000000003</v>
      </c>
      <c r="I235" s="314"/>
      <c r="J235" s="315">
        <f>ROUND(I235*H235,2)</f>
        <v>0</v>
      </c>
      <c r="K235" s="316"/>
      <c r="L235" s="317"/>
      <c r="M235" s="318" t="s">
        <v>1</v>
      </c>
      <c r="N235" s="319" t="s">
        <v>44</v>
      </c>
      <c r="O235" s="99"/>
      <c r="P235" s="272">
        <f>O235*H235</f>
        <v>0</v>
      </c>
      <c r="Q235" s="272">
        <v>0.001</v>
      </c>
      <c r="R235" s="272">
        <f>Q235*H235</f>
        <v>0.004437</v>
      </c>
      <c r="S235" s="272">
        <v>0</v>
      </c>
      <c r="T235" s="273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74" t="s">
        <v>381</v>
      </c>
      <c r="AT235" s="274" t="s">
        <v>386</v>
      </c>
      <c r="AU235" s="274" t="s">
        <v>91</v>
      </c>
      <c r="AY235" s="17" t="s">
        <v>217</v>
      </c>
      <c r="BE235" s="159">
        <f>IF(N235="základná",J235,0)</f>
        <v>0</v>
      </c>
      <c r="BF235" s="159">
        <f>IF(N235="znížená",J235,0)</f>
        <v>0</v>
      </c>
      <c r="BG235" s="159">
        <f>IF(N235="zákl. prenesená",J235,0)</f>
        <v>0</v>
      </c>
      <c r="BH235" s="159">
        <f>IF(N235="zníž. prenesená",J235,0)</f>
        <v>0</v>
      </c>
      <c r="BI235" s="159">
        <f>IF(N235="nulová",J235,0)</f>
        <v>0</v>
      </c>
      <c r="BJ235" s="17" t="s">
        <v>91</v>
      </c>
      <c r="BK235" s="159">
        <f>ROUND(I235*H235,2)</f>
        <v>0</v>
      </c>
      <c r="BL235" s="17" t="s">
        <v>257</v>
      </c>
      <c r="BM235" s="274" t="s">
        <v>390</v>
      </c>
    </row>
    <row r="236" s="2" customFormat="1" ht="24.15" customHeight="1">
      <c r="A236" s="40"/>
      <c r="B236" s="41"/>
      <c r="C236" s="309" t="s">
        <v>373</v>
      </c>
      <c r="D236" s="309" t="s">
        <v>386</v>
      </c>
      <c r="E236" s="310" t="s">
        <v>392</v>
      </c>
      <c r="F236" s="311" t="s">
        <v>393</v>
      </c>
      <c r="G236" s="312" t="s">
        <v>231</v>
      </c>
      <c r="H236" s="313">
        <v>2.5680000000000001</v>
      </c>
      <c r="I236" s="314"/>
      <c r="J236" s="315">
        <f>ROUND(I236*H236,2)</f>
        <v>0</v>
      </c>
      <c r="K236" s="316"/>
      <c r="L236" s="317"/>
      <c r="M236" s="318" t="s">
        <v>1</v>
      </c>
      <c r="N236" s="319" t="s">
        <v>44</v>
      </c>
      <c r="O236" s="99"/>
      <c r="P236" s="272">
        <f>O236*H236</f>
        <v>0</v>
      </c>
      <c r="Q236" s="272">
        <v>5.0000000000000002E-05</v>
      </c>
      <c r="R236" s="272">
        <f>Q236*H236</f>
        <v>0.0001284</v>
      </c>
      <c r="S236" s="272">
        <v>0</v>
      </c>
      <c r="T236" s="273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74" t="s">
        <v>381</v>
      </c>
      <c r="AT236" s="274" t="s">
        <v>386</v>
      </c>
      <c r="AU236" s="274" t="s">
        <v>91</v>
      </c>
      <c r="AY236" s="17" t="s">
        <v>217</v>
      </c>
      <c r="BE236" s="159">
        <f>IF(N236="základná",J236,0)</f>
        <v>0</v>
      </c>
      <c r="BF236" s="159">
        <f>IF(N236="znížená",J236,0)</f>
        <v>0</v>
      </c>
      <c r="BG236" s="159">
        <f>IF(N236="zákl. prenesená",J236,0)</f>
        <v>0</v>
      </c>
      <c r="BH236" s="159">
        <f>IF(N236="zníž. prenesená",J236,0)</f>
        <v>0</v>
      </c>
      <c r="BI236" s="159">
        <f>IF(N236="nulová",J236,0)</f>
        <v>0</v>
      </c>
      <c r="BJ236" s="17" t="s">
        <v>91</v>
      </c>
      <c r="BK236" s="159">
        <f>ROUND(I236*H236,2)</f>
        <v>0</v>
      </c>
      <c r="BL236" s="17" t="s">
        <v>257</v>
      </c>
      <c r="BM236" s="274" t="s">
        <v>394</v>
      </c>
    </row>
    <row r="237" s="2" customFormat="1" ht="24.15" customHeight="1">
      <c r="A237" s="40"/>
      <c r="B237" s="41"/>
      <c r="C237" s="262" t="s">
        <v>381</v>
      </c>
      <c r="D237" s="262" t="s">
        <v>220</v>
      </c>
      <c r="E237" s="263" t="s">
        <v>396</v>
      </c>
      <c r="F237" s="264" t="s">
        <v>397</v>
      </c>
      <c r="G237" s="265" t="s">
        <v>223</v>
      </c>
      <c r="H237" s="266">
        <v>16.231000000000002</v>
      </c>
      <c r="I237" s="267"/>
      <c r="J237" s="268">
        <f>ROUND(I237*H237,2)</f>
        <v>0</v>
      </c>
      <c r="K237" s="269"/>
      <c r="L237" s="43"/>
      <c r="M237" s="270" t="s">
        <v>1</v>
      </c>
      <c r="N237" s="271" t="s">
        <v>44</v>
      </c>
      <c r="O237" s="99"/>
      <c r="P237" s="272">
        <f>O237*H237</f>
        <v>0</v>
      </c>
      <c r="Q237" s="272">
        <v>0</v>
      </c>
      <c r="R237" s="272">
        <f>Q237*H237</f>
        <v>0</v>
      </c>
      <c r="S237" s="272">
        <v>0</v>
      </c>
      <c r="T237" s="27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4" t="s">
        <v>257</v>
      </c>
      <c r="AT237" s="274" t="s">
        <v>220</v>
      </c>
      <c r="AU237" s="274" t="s">
        <v>91</v>
      </c>
      <c r="AY237" s="17" t="s">
        <v>217</v>
      </c>
      <c r="BE237" s="159">
        <f>IF(N237="základná",J237,0)</f>
        <v>0</v>
      </c>
      <c r="BF237" s="159">
        <f>IF(N237="znížená",J237,0)</f>
        <v>0</v>
      </c>
      <c r="BG237" s="159">
        <f>IF(N237="zákl. prenesená",J237,0)</f>
        <v>0</v>
      </c>
      <c r="BH237" s="159">
        <f>IF(N237="zníž. prenesená",J237,0)</f>
        <v>0</v>
      </c>
      <c r="BI237" s="159">
        <f>IF(N237="nulová",J237,0)</f>
        <v>0</v>
      </c>
      <c r="BJ237" s="17" t="s">
        <v>91</v>
      </c>
      <c r="BK237" s="159">
        <f>ROUND(I237*H237,2)</f>
        <v>0</v>
      </c>
      <c r="BL237" s="17" t="s">
        <v>257</v>
      </c>
      <c r="BM237" s="274" t="s">
        <v>398</v>
      </c>
    </row>
    <row r="238" s="13" customFormat="1">
      <c r="A238" s="13"/>
      <c r="B238" s="275"/>
      <c r="C238" s="276"/>
      <c r="D238" s="277" t="s">
        <v>225</v>
      </c>
      <c r="E238" s="278" t="s">
        <v>1</v>
      </c>
      <c r="F238" s="279" t="s">
        <v>119</v>
      </c>
      <c r="G238" s="276"/>
      <c r="H238" s="280">
        <v>15.458</v>
      </c>
      <c r="I238" s="281"/>
      <c r="J238" s="276"/>
      <c r="K238" s="276"/>
      <c r="L238" s="282"/>
      <c r="M238" s="283"/>
      <c r="N238" s="284"/>
      <c r="O238" s="284"/>
      <c r="P238" s="284"/>
      <c r="Q238" s="284"/>
      <c r="R238" s="284"/>
      <c r="S238" s="284"/>
      <c r="T238" s="28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6" t="s">
        <v>225</v>
      </c>
      <c r="AU238" s="286" t="s">
        <v>91</v>
      </c>
      <c r="AV238" s="13" t="s">
        <v>91</v>
      </c>
      <c r="AW238" s="13" t="s">
        <v>33</v>
      </c>
      <c r="AX238" s="13" t="s">
        <v>78</v>
      </c>
      <c r="AY238" s="286" t="s">
        <v>217</v>
      </c>
    </row>
    <row r="239" s="15" customFormat="1">
      <c r="A239" s="15"/>
      <c r="B239" s="298"/>
      <c r="C239" s="299"/>
      <c r="D239" s="277" t="s">
        <v>225</v>
      </c>
      <c r="E239" s="300" t="s">
        <v>125</v>
      </c>
      <c r="F239" s="301" t="s">
        <v>300</v>
      </c>
      <c r="G239" s="299"/>
      <c r="H239" s="302">
        <v>15.458</v>
      </c>
      <c r="I239" s="303"/>
      <c r="J239" s="299"/>
      <c r="K239" s="299"/>
      <c r="L239" s="304"/>
      <c r="M239" s="305"/>
      <c r="N239" s="306"/>
      <c r="O239" s="306"/>
      <c r="P239" s="306"/>
      <c r="Q239" s="306"/>
      <c r="R239" s="306"/>
      <c r="S239" s="306"/>
      <c r="T239" s="30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308" t="s">
        <v>225</v>
      </c>
      <c r="AU239" s="308" t="s">
        <v>91</v>
      </c>
      <c r="AV239" s="15" t="s">
        <v>234</v>
      </c>
      <c r="AW239" s="15" t="s">
        <v>33</v>
      </c>
      <c r="AX239" s="15" t="s">
        <v>78</v>
      </c>
      <c r="AY239" s="308" t="s">
        <v>217</v>
      </c>
    </row>
    <row r="240" s="13" customFormat="1">
      <c r="A240" s="13"/>
      <c r="B240" s="275"/>
      <c r="C240" s="276"/>
      <c r="D240" s="277" t="s">
        <v>225</v>
      </c>
      <c r="E240" s="278" t="s">
        <v>1</v>
      </c>
      <c r="F240" s="279" t="s">
        <v>399</v>
      </c>
      <c r="G240" s="276"/>
      <c r="H240" s="280">
        <v>0.77300000000000002</v>
      </c>
      <c r="I240" s="281"/>
      <c r="J240" s="276"/>
      <c r="K240" s="276"/>
      <c r="L240" s="282"/>
      <c r="M240" s="283"/>
      <c r="N240" s="284"/>
      <c r="O240" s="284"/>
      <c r="P240" s="284"/>
      <c r="Q240" s="284"/>
      <c r="R240" s="284"/>
      <c r="S240" s="284"/>
      <c r="T240" s="28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86" t="s">
        <v>225</v>
      </c>
      <c r="AU240" s="286" t="s">
        <v>91</v>
      </c>
      <c r="AV240" s="13" t="s">
        <v>91</v>
      </c>
      <c r="AW240" s="13" t="s">
        <v>33</v>
      </c>
      <c r="AX240" s="13" t="s">
        <v>78</v>
      </c>
      <c r="AY240" s="286" t="s">
        <v>217</v>
      </c>
    </row>
    <row r="241" s="14" customFormat="1">
      <c r="A241" s="14"/>
      <c r="B241" s="287"/>
      <c r="C241" s="288"/>
      <c r="D241" s="277" t="s">
        <v>225</v>
      </c>
      <c r="E241" s="289" t="s">
        <v>400</v>
      </c>
      <c r="F241" s="290" t="s">
        <v>228</v>
      </c>
      <c r="G241" s="288"/>
      <c r="H241" s="291">
        <v>16.231000000000002</v>
      </c>
      <c r="I241" s="292"/>
      <c r="J241" s="288"/>
      <c r="K241" s="288"/>
      <c r="L241" s="293"/>
      <c r="M241" s="294"/>
      <c r="N241" s="295"/>
      <c r="O241" s="295"/>
      <c r="P241" s="295"/>
      <c r="Q241" s="295"/>
      <c r="R241" s="295"/>
      <c r="S241" s="295"/>
      <c r="T241" s="29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97" t="s">
        <v>225</v>
      </c>
      <c r="AU241" s="297" t="s">
        <v>91</v>
      </c>
      <c r="AV241" s="14" t="s">
        <v>140</v>
      </c>
      <c r="AW241" s="14" t="s">
        <v>33</v>
      </c>
      <c r="AX241" s="14" t="s">
        <v>85</v>
      </c>
      <c r="AY241" s="297" t="s">
        <v>217</v>
      </c>
    </row>
    <row r="242" s="2" customFormat="1" ht="24.15" customHeight="1">
      <c r="A242" s="40"/>
      <c r="B242" s="41"/>
      <c r="C242" s="309" t="s">
        <v>385</v>
      </c>
      <c r="D242" s="309" t="s">
        <v>386</v>
      </c>
      <c r="E242" s="310" t="s">
        <v>387</v>
      </c>
      <c r="F242" s="311" t="s">
        <v>388</v>
      </c>
      <c r="G242" s="312" t="s">
        <v>389</v>
      </c>
      <c r="H242" s="313">
        <v>17.853999999999999</v>
      </c>
      <c r="I242" s="314"/>
      <c r="J242" s="315">
        <f>ROUND(I242*H242,2)</f>
        <v>0</v>
      </c>
      <c r="K242" s="316"/>
      <c r="L242" s="317"/>
      <c r="M242" s="318" t="s">
        <v>1</v>
      </c>
      <c r="N242" s="319" t="s">
        <v>44</v>
      </c>
      <c r="O242" s="99"/>
      <c r="P242" s="272">
        <f>O242*H242</f>
        <v>0</v>
      </c>
      <c r="Q242" s="272">
        <v>0.001</v>
      </c>
      <c r="R242" s="272">
        <f>Q242*H242</f>
        <v>0.017853999999999998</v>
      </c>
      <c r="S242" s="272">
        <v>0</v>
      </c>
      <c r="T242" s="273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74" t="s">
        <v>381</v>
      </c>
      <c r="AT242" s="274" t="s">
        <v>386</v>
      </c>
      <c r="AU242" s="274" t="s">
        <v>91</v>
      </c>
      <c r="AY242" s="17" t="s">
        <v>217</v>
      </c>
      <c r="BE242" s="159">
        <f>IF(N242="základná",J242,0)</f>
        <v>0</v>
      </c>
      <c r="BF242" s="159">
        <f>IF(N242="znížená",J242,0)</f>
        <v>0</v>
      </c>
      <c r="BG242" s="159">
        <f>IF(N242="zákl. prenesená",J242,0)</f>
        <v>0</v>
      </c>
      <c r="BH242" s="159">
        <f>IF(N242="zníž. prenesená",J242,0)</f>
        <v>0</v>
      </c>
      <c r="BI242" s="159">
        <f>IF(N242="nulová",J242,0)</f>
        <v>0</v>
      </c>
      <c r="BJ242" s="17" t="s">
        <v>91</v>
      </c>
      <c r="BK242" s="159">
        <f>ROUND(I242*H242,2)</f>
        <v>0</v>
      </c>
      <c r="BL242" s="17" t="s">
        <v>257</v>
      </c>
      <c r="BM242" s="274" t="s">
        <v>402</v>
      </c>
    </row>
    <row r="243" s="2" customFormat="1" ht="24.15" customHeight="1">
      <c r="A243" s="40"/>
      <c r="B243" s="41"/>
      <c r="C243" s="262" t="s">
        <v>391</v>
      </c>
      <c r="D243" s="262" t="s">
        <v>220</v>
      </c>
      <c r="E243" s="263" t="s">
        <v>404</v>
      </c>
      <c r="F243" s="264" t="s">
        <v>405</v>
      </c>
      <c r="G243" s="265" t="s">
        <v>406</v>
      </c>
      <c r="H243" s="266"/>
      <c r="I243" s="267"/>
      <c r="J243" s="268">
        <f>ROUND(I243*H243,2)</f>
        <v>0</v>
      </c>
      <c r="K243" s="269"/>
      <c r="L243" s="43"/>
      <c r="M243" s="270" t="s">
        <v>1</v>
      </c>
      <c r="N243" s="271" t="s">
        <v>44</v>
      </c>
      <c r="O243" s="99"/>
      <c r="P243" s="272">
        <f>O243*H243</f>
        <v>0</v>
      </c>
      <c r="Q243" s="272">
        <v>0</v>
      </c>
      <c r="R243" s="272">
        <f>Q243*H243</f>
        <v>0</v>
      </c>
      <c r="S243" s="272">
        <v>0</v>
      </c>
      <c r="T243" s="273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74" t="s">
        <v>257</v>
      </c>
      <c r="AT243" s="274" t="s">
        <v>220</v>
      </c>
      <c r="AU243" s="274" t="s">
        <v>91</v>
      </c>
      <c r="AY243" s="17" t="s">
        <v>217</v>
      </c>
      <c r="BE243" s="159">
        <f>IF(N243="základná",J243,0)</f>
        <v>0</v>
      </c>
      <c r="BF243" s="159">
        <f>IF(N243="znížená",J243,0)</f>
        <v>0</v>
      </c>
      <c r="BG243" s="159">
        <f>IF(N243="zákl. prenesená",J243,0)</f>
        <v>0</v>
      </c>
      <c r="BH243" s="159">
        <f>IF(N243="zníž. prenesená",J243,0)</f>
        <v>0</v>
      </c>
      <c r="BI243" s="159">
        <f>IF(N243="nulová",J243,0)</f>
        <v>0</v>
      </c>
      <c r="BJ243" s="17" t="s">
        <v>91</v>
      </c>
      <c r="BK243" s="159">
        <f>ROUND(I243*H243,2)</f>
        <v>0</v>
      </c>
      <c r="BL243" s="17" t="s">
        <v>257</v>
      </c>
      <c r="BM243" s="274" t="s">
        <v>407</v>
      </c>
    </row>
    <row r="244" s="12" customFormat="1" ht="22.8" customHeight="1">
      <c r="A244" s="12"/>
      <c r="B244" s="247"/>
      <c r="C244" s="248"/>
      <c r="D244" s="249" t="s">
        <v>77</v>
      </c>
      <c r="E244" s="260" t="s">
        <v>408</v>
      </c>
      <c r="F244" s="260" t="s">
        <v>409</v>
      </c>
      <c r="G244" s="248"/>
      <c r="H244" s="248"/>
      <c r="I244" s="251"/>
      <c r="J244" s="261">
        <f>BK244</f>
        <v>0</v>
      </c>
      <c r="K244" s="248"/>
      <c r="L244" s="252"/>
      <c r="M244" s="253"/>
      <c r="N244" s="254"/>
      <c r="O244" s="254"/>
      <c r="P244" s="255">
        <f>SUM(P245:P259)</f>
        <v>0</v>
      </c>
      <c r="Q244" s="254"/>
      <c r="R244" s="255">
        <f>SUM(R245:R259)</f>
        <v>0.010397825000000001</v>
      </c>
      <c r="S244" s="254"/>
      <c r="T244" s="256">
        <f>SUM(T245:T259)</f>
        <v>0.080149999999999999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57" t="s">
        <v>91</v>
      </c>
      <c r="AT244" s="258" t="s">
        <v>77</v>
      </c>
      <c r="AU244" s="258" t="s">
        <v>85</v>
      </c>
      <c r="AY244" s="257" t="s">
        <v>217</v>
      </c>
      <c r="BK244" s="259">
        <f>SUM(BK245:BK259)</f>
        <v>0</v>
      </c>
    </row>
    <row r="245" s="2" customFormat="1" ht="24.15" customHeight="1">
      <c r="A245" s="40"/>
      <c r="B245" s="41"/>
      <c r="C245" s="262" t="s">
        <v>395</v>
      </c>
      <c r="D245" s="262" t="s">
        <v>220</v>
      </c>
      <c r="E245" s="263" t="s">
        <v>411</v>
      </c>
      <c r="F245" s="264" t="s">
        <v>412</v>
      </c>
      <c r="G245" s="265" t="s">
        <v>231</v>
      </c>
      <c r="H245" s="266">
        <v>2.5</v>
      </c>
      <c r="I245" s="267"/>
      <c r="J245" s="268">
        <f>ROUND(I245*H245,2)</f>
        <v>0</v>
      </c>
      <c r="K245" s="269"/>
      <c r="L245" s="43"/>
      <c r="M245" s="270" t="s">
        <v>1</v>
      </c>
      <c r="N245" s="271" t="s">
        <v>44</v>
      </c>
      <c r="O245" s="99"/>
      <c r="P245" s="272">
        <f>O245*H245</f>
        <v>0</v>
      </c>
      <c r="Q245" s="272">
        <v>0</v>
      </c>
      <c r="R245" s="272">
        <f>Q245*H245</f>
        <v>0</v>
      </c>
      <c r="S245" s="272">
        <v>0.014919999999999999</v>
      </c>
      <c r="T245" s="273">
        <f>S245*H245</f>
        <v>0.0373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74" t="s">
        <v>257</v>
      </c>
      <c r="AT245" s="274" t="s">
        <v>220</v>
      </c>
      <c r="AU245" s="274" t="s">
        <v>91</v>
      </c>
      <c r="AY245" s="17" t="s">
        <v>217</v>
      </c>
      <c r="BE245" s="159">
        <f>IF(N245="základná",J245,0)</f>
        <v>0</v>
      </c>
      <c r="BF245" s="159">
        <f>IF(N245="znížená",J245,0)</f>
        <v>0</v>
      </c>
      <c r="BG245" s="159">
        <f>IF(N245="zákl. prenesená",J245,0)</f>
        <v>0</v>
      </c>
      <c r="BH245" s="159">
        <f>IF(N245="zníž. prenesená",J245,0)</f>
        <v>0</v>
      </c>
      <c r="BI245" s="159">
        <f>IF(N245="nulová",J245,0)</f>
        <v>0</v>
      </c>
      <c r="BJ245" s="17" t="s">
        <v>91</v>
      </c>
      <c r="BK245" s="159">
        <f>ROUND(I245*H245,2)</f>
        <v>0</v>
      </c>
      <c r="BL245" s="17" t="s">
        <v>257</v>
      </c>
      <c r="BM245" s="274" t="s">
        <v>413</v>
      </c>
    </row>
    <row r="246" s="13" customFormat="1">
      <c r="A246" s="13"/>
      <c r="B246" s="275"/>
      <c r="C246" s="276"/>
      <c r="D246" s="277" t="s">
        <v>225</v>
      </c>
      <c r="E246" s="278" t="s">
        <v>1</v>
      </c>
      <c r="F246" s="279" t="s">
        <v>1037</v>
      </c>
      <c r="G246" s="276"/>
      <c r="H246" s="280">
        <v>2.5</v>
      </c>
      <c r="I246" s="281"/>
      <c r="J246" s="276"/>
      <c r="K246" s="276"/>
      <c r="L246" s="282"/>
      <c r="M246" s="283"/>
      <c r="N246" s="284"/>
      <c r="O246" s="284"/>
      <c r="P246" s="284"/>
      <c r="Q246" s="284"/>
      <c r="R246" s="284"/>
      <c r="S246" s="284"/>
      <c r="T246" s="28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86" t="s">
        <v>225</v>
      </c>
      <c r="AU246" s="286" t="s">
        <v>91</v>
      </c>
      <c r="AV246" s="13" t="s">
        <v>91</v>
      </c>
      <c r="AW246" s="13" t="s">
        <v>33</v>
      </c>
      <c r="AX246" s="13" t="s">
        <v>78</v>
      </c>
      <c r="AY246" s="286" t="s">
        <v>217</v>
      </c>
    </row>
    <row r="247" s="14" customFormat="1">
      <c r="A247" s="14"/>
      <c r="B247" s="287"/>
      <c r="C247" s="288"/>
      <c r="D247" s="277" t="s">
        <v>225</v>
      </c>
      <c r="E247" s="289" t="s">
        <v>416</v>
      </c>
      <c r="F247" s="290" t="s">
        <v>228</v>
      </c>
      <c r="G247" s="288"/>
      <c r="H247" s="291">
        <v>2.5</v>
      </c>
      <c r="I247" s="292"/>
      <c r="J247" s="288"/>
      <c r="K247" s="288"/>
      <c r="L247" s="293"/>
      <c r="M247" s="294"/>
      <c r="N247" s="295"/>
      <c r="O247" s="295"/>
      <c r="P247" s="295"/>
      <c r="Q247" s="295"/>
      <c r="R247" s="295"/>
      <c r="S247" s="295"/>
      <c r="T247" s="29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97" t="s">
        <v>225</v>
      </c>
      <c r="AU247" s="297" t="s">
        <v>91</v>
      </c>
      <c r="AV247" s="14" t="s">
        <v>140</v>
      </c>
      <c r="AW247" s="14" t="s">
        <v>33</v>
      </c>
      <c r="AX247" s="14" t="s">
        <v>85</v>
      </c>
      <c r="AY247" s="297" t="s">
        <v>217</v>
      </c>
    </row>
    <row r="248" s="2" customFormat="1" ht="16.5" customHeight="1">
      <c r="A248" s="40"/>
      <c r="B248" s="41"/>
      <c r="C248" s="262" t="s">
        <v>401</v>
      </c>
      <c r="D248" s="262" t="s">
        <v>220</v>
      </c>
      <c r="E248" s="263" t="s">
        <v>418</v>
      </c>
      <c r="F248" s="264" t="s">
        <v>419</v>
      </c>
      <c r="G248" s="265" t="s">
        <v>231</v>
      </c>
      <c r="H248" s="266">
        <v>1</v>
      </c>
      <c r="I248" s="267"/>
      <c r="J248" s="268">
        <f>ROUND(I248*H248,2)</f>
        <v>0</v>
      </c>
      <c r="K248" s="269"/>
      <c r="L248" s="43"/>
      <c r="M248" s="270" t="s">
        <v>1</v>
      </c>
      <c r="N248" s="271" t="s">
        <v>44</v>
      </c>
      <c r="O248" s="99"/>
      <c r="P248" s="272">
        <f>O248*H248</f>
        <v>0</v>
      </c>
      <c r="Q248" s="272">
        <v>0.00080999999999999996</v>
      </c>
      <c r="R248" s="272">
        <f>Q248*H248</f>
        <v>0.00080999999999999996</v>
      </c>
      <c r="S248" s="272">
        <v>0</v>
      </c>
      <c r="T248" s="273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74" t="s">
        <v>257</v>
      </c>
      <c r="AT248" s="274" t="s">
        <v>220</v>
      </c>
      <c r="AU248" s="274" t="s">
        <v>91</v>
      </c>
      <c r="AY248" s="17" t="s">
        <v>217</v>
      </c>
      <c r="BE248" s="159">
        <f>IF(N248="základná",J248,0)</f>
        <v>0</v>
      </c>
      <c r="BF248" s="159">
        <f>IF(N248="znížená",J248,0)</f>
        <v>0</v>
      </c>
      <c r="BG248" s="159">
        <f>IF(N248="zákl. prenesená",J248,0)</f>
        <v>0</v>
      </c>
      <c r="BH248" s="159">
        <f>IF(N248="zníž. prenesená",J248,0)</f>
        <v>0</v>
      </c>
      <c r="BI248" s="159">
        <f>IF(N248="nulová",J248,0)</f>
        <v>0</v>
      </c>
      <c r="BJ248" s="17" t="s">
        <v>91</v>
      </c>
      <c r="BK248" s="159">
        <f>ROUND(I248*H248,2)</f>
        <v>0</v>
      </c>
      <c r="BL248" s="17" t="s">
        <v>257</v>
      </c>
      <c r="BM248" s="274" t="s">
        <v>420</v>
      </c>
    </row>
    <row r="249" s="2" customFormat="1" ht="16.5" customHeight="1">
      <c r="A249" s="40"/>
      <c r="B249" s="41"/>
      <c r="C249" s="262" t="s">
        <v>403</v>
      </c>
      <c r="D249" s="262" t="s">
        <v>220</v>
      </c>
      <c r="E249" s="263" t="s">
        <v>422</v>
      </c>
      <c r="F249" s="264" t="s">
        <v>423</v>
      </c>
      <c r="G249" s="265" t="s">
        <v>231</v>
      </c>
      <c r="H249" s="266">
        <v>2</v>
      </c>
      <c r="I249" s="267"/>
      <c r="J249" s="268">
        <f>ROUND(I249*H249,2)</f>
        <v>0</v>
      </c>
      <c r="K249" s="269"/>
      <c r="L249" s="43"/>
      <c r="M249" s="270" t="s">
        <v>1</v>
      </c>
      <c r="N249" s="271" t="s">
        <v>44</v>
      </c>
      <c r="O249" s="99"/>
      <c r="P249" s="272">
        <f>O249*H249</f>
        <v>0</v>
      </c>
      <c r="Q249" s="272">
        <v>0.00089999999999999998</v>
      </c>
      <c r="R249" s="272">
        <f>Q249*H249</f>
        <v>0.0018</v>
      </c>
      <c r="S249" s="272">
        <v>0</v>
      </c>
      <c r="T249" s="273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74" t="s">
        <v>257</v>
      </c>
      <c r="AT249" s="274" t="s">
        <v>220</v>
      </c>
      <c r="AU249" s="274" t="s">
        <v>91</v>
      </c>
      <c r="AY249" s="17" t="s">
        <v>217</v>
      </c>
      <c r="BE249" s="159">
        <f>IF(N249="základná",J249,0)</f>
        <v>0</v>
      </c>
      <c r="BF249" s="159">
        <f>IF(N249="znížená",J249,0)</f>
        <v>0</v>
      </c>
      <c r="BG249" s="159">
        <f>IF(N249="zákl. prenesená",J249,0)</f>
        <v>0</v>
      </c>
      <c r="BH249" s="159">
        <f>IF(N249="zníž. prenesená",J249,0)</f>
        <v>0</v>
      </c>
      <c r="BI249" s="159">
        <f>IF(N249="nulová",J249,0)</f>
        <v>0</v>
      </c>
      <c r="BJ249" s="17" t="s">
        <v>91</v>
      </c>
      <c r="BK249" s="159">
        <f>ROUND(I249*H249,2)</f>
        <v>0</v>
      </c>
      <c r="BL249" s="17" t="s">
        <v>257</v>
      </c>
      <c r="BM249" s="274" t="s">
        <v>424</v>
      </c>
    </row>
    <row r="250" s="2" customFormat="1" ht="16.5" customHeight="1">
      <c r="A250" s="40"/>
      <c r="B250" s="41"/>
      <c r="C250" s="262" t="s">
        <v>410</v>
      </c>
      <c r="D250" s="262" t="s">
        <v>220</v>
      </c>
      <c r="E250" s="263" t="s">
        <v>426</v>
      </c>
      <c r="F250" s="264" t="s">
        <v>427</v>
      </c>
      <c r="G250" s="265" t="s">
        <v>231</v>
      </c>
      <c r="H250" s="266">
        <v>1.5</v>
      </c>
      <c r="I250" s="267"/>
      <c r="J250" s="268">
        <f>ROUND(I250*H250,2)</f>
        <v>0</v>
      </c>
      <c r="K250" s="269"/>
      <c r="L250" s="43"/>
      <c r="M250" s="270" t="s">
        <v>1</v>
      </c>
      <c r="N250" s="271" t="s">
        <v>44</v>
      </c>
      <c r="O250" s="99"/>
      <c r="P250" s="272">
        <f>O250*H250</f>
        <v>0</v>
      </c>
      <c r="Q250" s="272">
        <v>0.00148</v>
      </c>
      <c r="R250" s="272">
        <f>Q250*H250</f>
        <v>0.0022199999999999998</v>
      </c>
      <c r="S250" s="272">
        <v>0</v>
      </c>
      <c r="T250" s="273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74" t="s">
        <v>257</v>
      </c>
      <c r="AT250" s="274" t="s">
        <v>220</v>
      </c>
      <c r="AU250" s="274" t="s">
        <v>91</v>
      </c>
      <c r="AY250" s="17" t="s">
        <v>217</v>
      </c>
      <c r="BE250" s="159">
        <f>IF(N250="základná",J250,0)</f>
        <v>0</v>
      </c>
      <c r="BF250" s="159">
        <f>IF(N250="znížená",J250,0)</f>
        <v>0</v>
      </c>
      <c r="BG250" s="159">
        <f>IF(N250="zákl. prenesená",J250,0)</f>
        <v>0</v>
      </c>
      <c r="BH250" s="159">
        <f>IF(N250="zníž. prenesená",J250,0)</f>
        <v>0</v>
      </c>
      <c r="BI250" s="159">
        <f>IF(N250="nulová",J250,0)</f>
        <v>0</v>
      </c>
      <c r="BJ250" s="17" t="s">
        <v>91</v>
      </c>
      <c r="BK250" s="159">
        <f>ROUND(I250*H250,2)</f>
        <v>0</v>
      </c>
      <c r="BL250" s="17" t="s">
        <v>257</v>
      </c>
      <c r="BM250" s="274" t="s">
        <v>428</v>
      </c>
    </row>
    <row r="251" s="2" customFormat="1" ht="24.15" customHeight="1">
      <c r="A251" s="40"/>
      <c r="B251" s="41"/>
      <c r="C251" s="262" t="s">
        <v>417</v>
      </c>
      <c r="D251" s="262" t="s">
        <v>220</v>
      </c>
      <c r="E251" s="263" t="s">
        <v>430</v>
      </c>
      <c r="F251" s="264" t="s">
        <v>431</v>
      </c>
      <c r="G251" s="265" t="s">
        <v>231</v>
      </c>
      <c r="H251" s="266">
        <v>2.5</v>
      </c>
      <c r="I251" s="267"/>
      <c r="J251" s="268">
        <f>ROUND(I251*H251,2)</f>
        <v>0</v>
      </c>
      <c r="K251" s="269"/>
      <c r="L251" s="43"/>
      <c r="M251" s="270" t="s">
        <v>1</v>
      </c>
      <c r="N251" s="271" t="s">
        <v>44</v>
      </c>
      <c r="O251" s="99"/>
      <c r="P251" s="272">
        <f>O251*H251</f>
        <v>0</v>
      </c>
      <c r="Q251" s="272">
        <v>0.00181193</v>
      </c>
      <c r="R251" s="272">
        <f>Q251*H251</f>
        <v>0.0045298250000000003</v>
      </c>
      <c r="S251" s="272">
        <v>0</v>
      </c>
      <c r="T251" s="273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74" t="s">
        <v>257</v>
      </c>
      <c r="AT251" s="274" t="s">
        <v>220</v>
      </c>
      <c r="AU251" s="274" t="s">
        <v>91</v>
      </c>
      <c r="AY251" s="17" t="s">
        <v>217</v>
      </c>
      <c r="BE251" s="159">
        <f>IF(N251="základná",J251,0)</f>
        <v>0</v>
      </c>
      <c r="BF251" s="159">
        <f>IF(N251="znížená",J251,0)</f>
        <v>0</v>
      </c>
      <c r="BG251" s="159">
        <f>IF(N251="zákl. prenesená",J251,0)</f>
        <v>0</v>
      </c>
      <c r="BH251" s="159">
        <f>IF(N251="zníž. prenesená",J251,0)</f>
        <v>0</v>
      </c>
      <c r="BI251" s="159">
        <f>IF(N251="nulová",J251,0)</f>
        <v>0</v>
      </c>
      <c r="BJ251" s="17" t="s">
        <v>91</v>
      </c>
      <c r="BK251" s="159">
        <f>ROUND(I251*H251,2)</f>
        <v>0</v>
      </c>
      <c r="BL251" s="17" t="s">
        <v>257</v>
      </c>
      <c r="BM251" s="274" t="s">
        <v>432</v>
      </c>
    </row>
    <row r="252" s="2" customFormat="1" ht="16.5" customHeight="1">
      <c r="A252" s="40"/>
      <c r="B252" s="41"/>
      <c r="C252" s="262" t="s">
        <v>421</v>
      </c>
      <c r="D252" s="262" t="s">
        <v>220</v>
      </c>
      <c r="E252" s="263" t="s">
        <v>438</v>
      </c>
      <c r="F252" s="264" t="s">
        <v>439</v>
      </c>
      <c r="G252" s="265" t="s">
        <v>305</v>
      </c>
      <c r="H252" s="266">
        <v>1</v>
      </c>
      <c r="I252" s="267"/>
      <c r="J252" s="268">
        <f>ROUND(I252*H252,2)</f>
        <v>0</v>
      </c>
      <c r="K252" s="269"/>
      <c r="L252" s="43"/>
      <c r="M252" s="270" t="s">
        <v>1</v>
      </c>
      <c r="N252" s="271" t="s">
        <v>44</v>
      </c>
      <c r="O252" s="99"/>
      <c r="P252" s="272">
        <f>O252*H252</f>
        <v>0</v>
      </c>
      <c r="Q252" s="272">
        <v>0</v>
      </c>
      <c r="R252" s="272">
        <f>Q252*H252</f>
        <v>0</v>
      </c>
      <c r="S252" s="272">
        <v>0</v>
      </c>
      <c r="T252" s="273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74" t="s">
        <v>257</v>
      </c>
      <c r="AT252" s="274" t="s">
        <v>220</v>
      </c>
      <c r="AU252" s="274" t="s">
        <v>91</v>
      </c>
      <c r="AY252" s="17" t="s">
        <v>217</v>
      </c>
      <c r="BE252" s="159">
        <f>IF(N252="základná",J252,0)</f>
        <v>0</v>
      </c>
      <c r="BF252" s="159">
        <f>IF(N252="znížená",J252,0)</f>
        <v>0</v>
      </c>
      <c r="BG252" s="159">
        <f>IF(N252="zákl. prenesená",J252,0)</f>
        <v>0</v>
      </c>
      <c r="BH252" s="159">
        <f>IF(N252="zníž. prenesená",J252,0)</f>
        <v>0</v>
      </c>
      <c r="BI252" s="159">
        <f>IF(N252="nulová",J252,0)</f>
        <v>0</v>
      </c>
      <c r="BJ252" s="17" t="s">
        <v>91</v>
      </c>
      <c r="BK252" s="159">
        <f>ROUND(I252*H252,2)</f>
        <v>0</v>
      </c>
      <c r="BL252" s="17" t="s">
        <v>257</v>
      </c>
      <c r="BM252" s="274" t="s">
        <v>440</v>
      </c>
    </row>
    <row r="253" s="13" customFormat="1">
      <c r="A253" s="13"/>
      <c r="B253" s="275"/>
      <c r="C253" s="276"/>
      <c r="D253" s="277" t="s">
        <v>225</v>
      </c>
      <c r="E253" s="278" t="s">
        <v>1</v>
      </c>
      <c r="F253" s="279" t="s">
        <v>978</v>
      </c>
      <c r="G253" s="276"/>
      <c r="H253" s="280">
        <v>1</v>
      </c>
      <c r="I253" s="281"/>
      <c r="J253" s="276"/>
      <c r="K253" s="276"/>
      <c r="L253" s="282"/>
      <c r="M253" s="283"/>
      <c r="N253" s="284"/>
      <c r="O253" s="284"/>
      <c r="P253" s="284"/>
      <c r="Q253" s="284"/>
      <c r="R253" s="284"/>
      <c r="S253" s="284"/>
      <c r="T253" s="28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86" t="s">
        <v>225</v>
      </c>
      <c r="AU253" s="286" t="s">
        <v>91</v>
      </c>
      <c r="AV253" s="13" t="s">
        <v>91</v>
      </c>
      <c r="AW253" s="13" t="s">
        <v>33</v>
      </c>
      <c r="AX253" s="13" t="s">
        <v>78</v>
      </c>
      <c r="AY253" s="286" t="s">
        <v>217</v>
      </c>
    </row>
    <row r="254" s="14" customFormat="1">
      <c r="A254" s="14"/>
      <c r="B254" s="287"/>
      <c r="C254" s="288"/>
      <c r="D254" s="277" t="s">
        <v>225</v>
      </c>
      <c r="E254" s="289" t="s">
        <v>1</v>
      </c>
      <c r="F254" s="290" t="s">
        <v>228</v>
      </c>
      <c r="G254" s="288"/>
      <c r="H254" s="291">
        <v>1</v>
      </c>
      <c r="I254" s="292"/>
      <c r="J254" s="288"/>
      <c r="K254" s="288"/>
      <c r="L254" s="293"/>
      <c r="M254" s="294"/>
      <c r="N254" s="295"/>
      <c r="O254" s="295"/>
      <c r="P254" s="295"/>
      <c r="Q254" s="295"/>
      <c r="R254" s="295"/>
      <c r="S254" s="295"/>
      <c r="T254" s="29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97" t="s">
        <v>225</v>
      </c>
      <c r="AU254" s="297" t="s">
        <v>91</v>
      </c>
      <c r="AV254" s="14" t="s">
        <v>140</v>
      </c>
      <c r="AW254" s="14" t="s">
        <v>33</v>
      </c>
      <c r="AX254" s="14" t="s">
        <v>85</v>
      </c>
      <c r="AY254" s="297" t="s">
        <v>217</v>
      </c>
    </row>
    <row r="255" s="2" customFormat="1" ht="24.15" customHeight="1">
      <c r="A255" s="40"/>
      <c r="B255" s="41"/>
      <c r="C255" s="309" t="s">
        <v>425</v>
      </c>
      <c r="D255" s="309" t="s">
        <v>386</v>
      </c>
      <c r="E255" s="310" t="s">
        <v>443</v>
      </c>
      <c r="F255" s="311" t="s">
        <v>444</v>
      </c>
      <c r="G255" s="312" t="s">
        <v>305</v>
      </c>
      <c r="H255" s="313">
        <v>1</v>
      </c>
      <c r="I255" s="314"/>
      <c r="J255" s="315">
        <f>ROUND(I255*H255,2)</f>
        <v>0</v>
      </c>
      <c r="K255" s="316"/>
      <c r="L255" s="317"/>
      <c r="M255" s="318" t="s">
        <v>1</v>
      </c>
      <c r="N255" s="319" t="s">
        <v>44</v>
      </c>
      <c r="O255" s="99"/>
      <c r="P255" s="272">
        <f>O255*H255</f>
        <v>0</v>
      </c>
      <c r="Q255" s="272">
        <v>4.0000000000000003E-05</v>
      </c>
      <c r="R255" s="272">
        <f>Q255*H255</f>
        <v>4.0000000000000003E-05</v>
      </c>
      <c r="S255" s="272">
        <v>0</v>
      </c>
      <c r="T255" s="273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74" t="s">
        <v>381</v>
      </c>
      <c r="AT255" s="274" t="s">
        <v>386</v>
      </c>
      <c r="AU255" s="274" t="s">
        <v>91</v>
      </c>
      <c r="AY255" s="17" t="s">
        <v>217</v>
      </c>
      <c r="BE255" s="159">
        <f>IF(N255="základná",J255,0)</f>
        <v>0</v>
      </c>
      <c r="BF255" s="159">
        <f>IF(N255="znížená",J255,0)</f>
        <v>0</v>
      </c>
      <c r="BG255" s="159">
        <f>IF(N255="zákl. prenesená",J255,0)</f>
        <v>0</v>
      </c>
      <c r="BH255" s="159">
        <f>IF(N255="zníž. prenesená",J255,0)</f>
        <v>0</v>
      </c>
      <c r="BI255" s="159">
        <f>IF(N255="nulová",J255,0)</f>
        <v>0</v>
      </c>
      <c r="BJ255" s="17" t="s">
        <v>91</v>
      </c>
      <c r="BK255" s="159">
        <f>ROUND(I255*H255,2)</f>
        <v>0</v>
      </c>
      <c r="BL255" s="17" t="s">
        <v>257</v>
      </c>
      <c r="BM255" s="274" t="s">
        <v>445</v>
      </c>
    </row>
    <row r="256" s="2" customFormat="1" ht="16.5" customHeight="1">
      <c r="A256" s="40"/>
      <c r="B256" s="41"/>
      <c r="C256" s="262" t="s">
        <v>429</v>
      </c>
      <c r="D256" s="262" t="s">
        <v>220</v>
      </c>
      <c r="E256" s="263" t="s">
        <v>447</v>
      </c>
      <c r="F256" s="264" t="s">
        <v>448</v>
      </c>
      <c r="G256" s="265" t="s">
        <v>305</v>
      </c>
      <c r="H256" s="266">
        <v>1</v>
      </c>
      <c r="I256" s="267"/>
      <c r="J256" s="268">
        <f>ROUND(I256*H256,2)</f>
        <v>0</v>
      </c>
      <c r="K256" s="269"/>
      <c r="L256" s="43"/>
      <c r="M256" s="270" t="s">
        <v>1</v>
      </c>
      <c r="N256" s="271" t="s">
        <v>44</v>
      </c>
      <c r="O256" s="99"/>
      <c r="P256" s="272">
        <f>O256*H256</f>
        <v>0</v>
      </c>
      <c r="Q256" s="272">
        <v>0</v>
      </c>
      <c r="R256" s="272">
        <f>Q256*H256</f>
        <v>0</v>
      </c>
      <c r="S256" s="272">
        <v>0.042849999999999999</v>
      </c>
      <c r="T256" s="273">
        <f>S256*H256</f>
        <v>0.042849999999999999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74" t="s">
        <v>257</v>
      </c>
      <c r="AT256" s="274" t="s">
        <v>220</v>
      </c>
      <c r="AU256" s="274" t="s">
        <v>91</v>
      </c>
      <c r="AY256" s="17" t="s">
        <v>217</v>
      </c>
      <c r="BE256" s="159">
        <f>IF(N256="základná",J256,0)</f>
        <v>0</v>
      </c>
      <c r="BF256" s="159">
        <f>IF(N256="znížená",J256,0)</f>
        <v>0</v>
      </c>
      <c r="BG256" s="159">
        <f>IF(N256="zákl. prenesená",J256,0)</f>
        <v>0</v>
      </c>
      <c r="BH256" s="159">
        <f>IF(N256="zníž. prenesená",J256,0)</f>
        <v>0</v>
      </c>
      <c r="BI256" s="159">
        <f>IF(N256="nulová",J256,0)</f>
        <v>0</v>
      </c>
      <c r="BJ256" s="17" t="s">
        <v>91</v>
      </c>
      <c r="BK256" s="159">
        <f>ROUND(I256*H256,2)</f>
        <v>0</v>
      </c>
      <c r="BL256" s="17" t="s">
        <v>257</v>
      </c>
      <c r="BM256" s="274" t="s">
        <v>449</v>
      </c>
    </row>
    <row r="257" s="2" customFormat="1" ht="24.15" customHeight="1">
      <c r="A257" s="40"/>
      <c r="B257" s="41"/>
      <c r="C257" s="262" t="s">
        <v>433</v>
      </c>
      <c r="D257" s="262" t="s">
        <v>220</v>
      </c>
      <c r="E257" s="263" t="s">
        <v>451</v>
      </c>
      <c r="F257" s="264" t="s">
        <v>452</v>
      </c>
      <c r="G257" s="265" t="s">
        <v>305</v>
      </c>
      <c r="H257" s="266">
        <v>1</v>
      </c>
      <c r="I257" s="267"/>
      <c r="J257" s="268">
        <f>ROUND(I257*H257,2)</f>
        <v>0</v>
      </c>
      <c r="K257" s="269"/>
      <c r="L257" s="43"/>
      <c r="M257" s="270" t="s">
        <v>1</v>
      </c>
      <c r="N257" s="271" t="s">
        <v>44</v>
      </c>
      <c r="O257" s="99"/>
      <c r="P257" s="272">
        <f>O257*H257</f>
        <v>0</v>
      </c>
      <c r="Q257" s="272">
        <v>0.000368</v>
      </c>
      <c r="R257" s="272">
        <f>Q257*H257</f>
        <v>0.000368</v>
      </c>
      <c r="S257" s="272">
        <v>0</v>
      </c>
      <c r="T257" s="273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74" t="s">
        <v>257</v>
      </c>
      <c r="AT257" s="274" t="s">
        <v>220</v>
      </c>
      <c r="AU257" s="274" t="s">
        <v>91</v>
      </c>
      <c r="AY257" s="17" t="s">
        <v>217</v>
      </c>
      <c r="BE257" s="159">
        <f>IF(N257="základná",J257,0)</f>
        <v>0</v>
      </c>
      <c r="BF257" s="159">
        <f>IF(N257="znížená",J257,0)</f>
        <v>0</v>
      </c>
      <c r="BG257" s="159">
        <f>IF(N257="zákl. prenesená",J257,0)</f>
        <v>0</v>
      </c>
      <c r="BH257" s="159">
        <f>IF(N257="zníž. prenesená",J257,0)</f>
        <v>0</v>
      </c>
      <c r="BI257" s="159">
        <f>IF(N257="nulová",J257,0)</f>
        <v>0</v>
      </c>
      <c r="BJ257" s="17" t="s">
        <v>91</v>
      </c>
      <c r="BK257" s="159">
        <f>ROUND(I257*H257,2)</f>
        <v>0</v>
      </c>
      <c r="BL257" s="17" t="s">
        <v>257</v>
      </c>
      <c r="BM257" s="274" t="s">
        <v>453</v>
      </c>
    </row>
    <row r="258" s="2" customFormat="1" ht="24.15" customHeight="1">
      <c r="A258" s="40"/>
      <c r="B258" s="41"/>
      <c r="C258" s="309" t="s">
        <v>437</v>
      </c>
      <c r="D258" s="309" t="s">
        <v>386</v>
      </c>
      <c r="E258" s="310" t="s">
        <v>455</v>
      </c>
      <c r="F258" s="311" t="s">
        <v>456</v>
      </c>
      <c r="G258" s="312" t="s">
        <v>305</v>
      </c>
      <c r="H258" s="313">
        <v>1</v>
      </c>
      <c r="I258" s="314"/>
      <c r="J258" s="315">
        <f>ROUND(I258*H258,2)</f>
        <v>0</v>
      </c>
      <c r="K258" s="316"/>
      <c r="L258" s="317"/>
      <c r="M258" s="318" t="s">
        <v>1</v>
      </c>
      <c r="N258" s="319" t="s">
        <v>44</v>
      </c>
      <c r="O258" s="99"/>
      <c r="P258" s="272">
        <f>O258*H258</f>
        <v>0</v>
      </c>
      <c r="Q258" s="272">
        <v>0.00063000000000000003</v>
      </c>
      <c r="R258" s="272">
        <f>Q258*H258</f>
        <v>0.00063000000000000003</v>
      </c>
      <c r="S258" s="272">
        <v>0</v>
      </c>
      <c r="T258" s="273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74" t="s">
        <v>381</v>
      </c>
      <c r="AT258" s="274" t="s">
        <v>386</v>
      </c>
      <c r="AU258" s="274" t="s">
        <v>91</v>
      </c>
      <c r="AY258" s="17" t="s">
        <v>217</v>
      </c>
      <c r="BE258" s="159">
        <f>IF(N258="základná",J258,0)</f>
        <v>0</v>
      </c>
      <c r="BF258" s="159">
        <f>IF(N258="znížená",J258,0)</f>
        <v>0</v>
      </c>
      <c r="BG258" s="159">
        <f>IF(N258="zákl. prenesená",J258,0)</f>
        <v>0</v>
      </c>
      <c r="BH258" s="159">
        <f>IF(N258="zníž. prenesená",J258,0)</f>
        <v>0</v>
      </c>
      <c r="BI258" s="159">
        <f>IF(N258="nulová",J258,0)</f>
        <v>0</v>
      </c>
      <c r="BJ258" s="17" t="s">
        <v>91</v>
      </c>
      <c r="BK258" s="159">
        <f>ROUND(I258*H258,2)</f>
        <v>0</v>
      </c>
      <c r="BL258" s="17" t="s">
        <v>257</v>
      </c>
      <c r="BM258" s="274" t="s">
        <v>457</v>
      </c>
    </row>
    <row r="259" s="2" customFormat="1" ht="24.15" customHeight="1">
      <c r="A259" s="40"/>
      <c r="B259" s="41"/>
      <c r="C259" s="262" t="s">
        <v>442</v>
      </c>
      <c r="D259" s="262" t="s">
        <v>220</v>
      </c>
      <c r="E259" s="263" t="s">
        <v>459</v>
      </c>
      <c r="F259" s="264" t="s">
        <v>460</v>
      </c>
      <c r="G259" s="265" t="s">
        <v>406</v>
      </c>
      <c r="H259" s="266"/>
      <c r="I259" s="267"/>
      <c r="J259" s="268">
        <f>ROUND(I259*H259,2)</f>
        <v>0</v>
      </c>
      <c r="K259" s="269"/>
      <c r="L259" s="43"/>
      <c r="M259" s="270" t="s">
        <v>1</v>
      </c>
      <c r="N259" s="271" t="s">
        <v>44</v>
      </c>
      <c r="O259" s="99"/>
      <c r="P259" s="272">
        <f>O259*H259</f>
        <v>0</v>
      </c>
      <c r="Q259" s="272">
        <v>0</v>
      </c>
      <c r="R259" s="272">
        <f>Q259*H259</f>
        <v>0</v>
      </c>
      <c r="S259" s="272">
        <v>0</v>
      </c>
      <c r="T259" s="273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74" t="s">
        <v>257</v>
      </c>
      <c r="AT259" s="274" t="s">
        <v>220</v>
      </c>
      <c r="AU259" s="274" t="s">
        <v>91</v>
      </c>
      <c r="AY259" s="17" t="s">
        <v>217</v>
      </c>
      <c r="BE259" s="159">
        <f>IF(N259="základná",J259,0)</f>
        <v>0</v>
      </c>
      <c r="BF259" s="159">
        <f>IF(N259="znížená",J259,0)</f>
        <v>0</v>
      </c>
      <c r="BG259" s="159">
        <f>IF(N259="zákl. prenesená",J259,0)</f>
        <v>0</v>
      </c>
      <c r="BH259" s="159">
        <f>IF(N259="zníž. prenesená",J259,0)</f>
        <v>0</v>
      </c>
      <c r="BI259" s="159">
        <f>IF(N259="nulová",J259,0)</f>
        <v>0</v>
      </c>
      <c r="BJ259" s="17" t="s">
        <v>91</v>
      </c>
      <c r="BK259" s="159">
        <f>ROUND(I259*H259,2)</f>
        <v>0</v>
      </c>
      <c r="BL259" s="17" t="s">
        <v>257</v>
      </c>
      <c r="BM259" s="274" t="s">
        <v>461</v>
      </c>
    </row>
    <row r="260" s="12" customFormat="1" ht="22.8" customHeight="1">
      <c r="A260" s="12"/>
      <c r="B260" s="247"/>
      <c r="C260" s="248"/>
      <c r="D260" s="249" t="s">
        <v>77</v>
      </c>
      <c r="E260" s="260" t="s">
        <v>462</v>
      </c>
      <c r="F260" s="260" t="s">
        <v>463</v>
      </c>
      <c r="G260" s="248"/>
      <c r="H260" s="248"/>
      <c r="I260" s="251"/>
      <c r="J260" s="261">
        <f>BK260</f>
        <v>0</v>
      </c>
      <c r="K260" s="248"/>
      <c r="L260" s="252"/>
      <c r="M260" s="253"/>
      <c r="N260" s="254"/>
      <c r="O260" s="254"/>
      <c r="P260" s="255">
        <f>SUM(P261:P268)</f>
        <v>0</v>
      </c>
      <c r="Q260" s="254"/>
      <c r="R260" s="255">
        <f>SUM(R261:R268)</f>
        <v>0.0040099999999999997</v>
      </c>
      <c r="S260" s="254"/>
      <c r="T260" s="256">
        <f>SUM(T261:T268)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57" t="s">
        <v>91</v>
      </c>
      <c r="AT260" s="258" t="s">
        <v>77</v>
      </c>
      <c r="AU260" s="258" t="s">
        <v>85</v>
      </c>
      <c r="AY260" s="257" t="s">
        <v>217</v>
      </c>
      <c r="BK260" s="259">
        <f>SUM(BK261:BK268)</f>
        <v>0</v>
      </c>
    </row>
    <row r="261" s="2" customFormat="1" ht="24.15" customHeight="1">
      <c r="A261" s="40"/>
      <c r="B261" s="41"/>
      <c r="C261" s="262" t="s">
        <v>446</v>
      </c>
      <c r="D261" s="262" t="s">
        <v>220</v>
      </c>
      <c r="E261" s="263" t="s">
        <v>465</v>
      </c>
      <c r="F261" s="264" t="s">
        <v>466</v>
      </c>
      <c r="G261" s="265" t="s">
        <v>231</v>
      </c>
      <c r="H261" s="266">
        <v>1.5</v>
      </c>
      <c r="I261" s="267"/>
      <c r="J261" s="268">
        <f>ROUND(I261*H261,2)</f>
        <v>0</v>
      </c>
      <c r="K261" s="269"/>
      <c r="L261" s="43"/>
      <c r="M261" s="270" t="s">
        <v>1</v>
      </c>
      <c r="N261" s="271" t="s">
        <v>44</v>
      </c>
      <c r="O261" s="99"/>
      <c r="P261" s="272">
        <f>O261*H261</f>
        <v>0</v>
      </c>
      <c r="Q261" s="272">
        <v>0.00038000000000000002</v>
      </c>
      <c r="R261" s="272">
        <f>Q261*H261</f>
        <v>0.00056999999999999998</v>
      </c>
      <c r="S261" s="272">
        <v>0</v>
      </c>
      <c r="T261" s="273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74" t="s">
        <v>257</v>
      </c>
      <c r="AT261" s="274" t="s">
        <v>220</v>
      </c>
      <c r="AU261" s="274" t="s">
        <v>91</v>
      </c>
      <c r="AY261" s="17" t="s">
        <v>217</v>
      </c>
      <c r="BE261" s="159">
        <f>IF(N261="základná",J261,0)</f>
        <v>0</v>
      </c>
      <c r="BF261" s="159">
        <f>IF(N261="znížená",J261,0)</f>
        <v>0</v>
      </c>
      <c r="BG261" s="159">
        <f>IF(N261="zákl. prenesená",J261,0)</f>
        <v>0</v>
      </c>
      <c r="BH261" s="159">
        <f>IF(N261="zníž. prenesená",J261,0)</f>
        <v>0</v>
      </c>
      <c r="BI261" s="159">
        <f>IF(N261="nulová",J261,0)</f>
        <v>0</v>
      </c>
      <c r="BJ261" s="17" t="s">
        <v>91</v>
      </c>
      <c r="BK261" s="159">
        <f>ROUND(I261*H261,2)</f>
        <v>0</v>
      </c>
      <c r="BL261" s="17" t="s">
        <v>257</v>
      </c>
      <c r="BM261" s="274" t="s">
        <v>467</v>
      </c>
    </row>
    <row r="262" s="2" customFormat="1" ht="24.15" customHeight="1">
      <c r="A262" s="40"/>
      <c r="B262" s="41"/>
      <c r="C262" s="262" t="s">
        <v>450</v>
      </c>
      <c r="D262" s="262" t="s">
        <v>220</v>
      </c>
      <c r="E262" s="263" t="s">
        <v>469</v>
      </c>
      <c r="F262" s="264" t="s">
        <v>470</v>
      </c>
      <c r="G262" s="265" t="s">
        <v>231</v>
      </c>
      <c r="H262" s="266">
        <v>1.5</v>
      </c>
      <c r="I262" s="267"/>
      <c r="J262" s="268">
        <f>ROUND(I262*H262,2)</f>
        <v>0</v>
      </c>
      <c r="K262" s="269"/>
      <c r="L262" s="43"/>
      <c r="M262" s="270" t="s">
        <v>1</v>
      </c>
      <c r="N262" s="271" t="s">
        <v>44</v>
      </c>
      <c r="O262" s="99"/>
      <c r="P262" s="272">
        <f>O262*H262</f>
        <v>0</v>
      </c>
      <c r="Q262" s="272">
        <v>0.00048999999999999998</v>
      </c>
      <c r="R262" s="272">
        <f>Q262*H262</f>
        <v>0.00073499999999999998</v>
      </c>
      <c r="S262" s="272">
        <v>0</v>
      </c>
      <c r="T262" s="273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74" t="s">
        <v>257</v>
      </c>
      <c r="AT262" s="274" t="s">
        <v>220</v>
      </c>
      <c r="AU262" s="274" t="s">
        <v>91</v>
      </c>
      <c r="AY262" s="17" t="s">
        <v>217</v>
      </c>
      <c r="BE262" s="159">
        <f>IF(N262="základná",J262,0)</f>
        <v>0</v>
      </c>
      <c r="BF262" s="159">
        <f>IF(N262="znížená",J262,0)</f>
        <v>0</v>
      </c>
      <c r="BG262" s="159">
        <f>IF(N262="zákl. prenesená",J262,0)</f>
        <v>0</v>
      </c>
      <c r="BH262" s="159">
        <f>IF(N262="zníž. prenesená",J262,0)</f>
        <v>0</v>
      </c>
      <c r="BI262" s="159">
        <f>IF(N262="nulová",J262,0)</f>
        <v>0</v>
      </c>
      <c r="BJ262" s="17" t="s">
        <v>91</v>
      </c>
      <c r="BK262" s="159">
        <f>ROUND(I262*H262,2)</f>
        <v>0</v>
      </c>
      <c r="BL262" s="17" t="s">
        <v>257</v>
      </c>
      <c r="BM262" s="274" t="s">
        <v>471</v>
      </c>
    </row>
    <row r="263" s="2" customFormat="1" ht="24.15" customHeight="1">
      <c r="A263" s="40"/>
      <c r="B263" s="41"/>
      <c r="C263" s="262" t="s">
        <v>454</v>
      </c>
      <c r="D263" s="262" t="s">
        <v>220</v>
      </c>
      <c r="E263" s="263" t="s">
        <v>473</v>
      </c>
      <c r="F263" s="264" t="s">
        <v>474</v>
      </c>
      <c r="G263" s="265" t="s">
        <v>231</v>
      </c>
      <c r="H263" s="266">
        <v>2.5</v>
      </c>
      <c r="I263" s="267"/>
      <c r="J263" s="268">
        <f>ROUND(I263*H263,2)</f>
        <v>0</v>
      </c>
      <c r="K263" s="269"/>
      <c r="L263" s="43"/>
      <c r="M263" s="270" t="s">
        <v>1</v>
      </c>
      <c r="N263" s="271" t="s">
        <v>44</v>
      </c>
      <c r="O263" s="99"/>
      <c r="P263" s="272">
        <f>O263*H263</f>
        <v>0</v>
      </c>
      <c r="Q263" s="272">
        <v>0.00060999999999999997</v>
      </c>
      <c r="R263" s="272">
        <f>Q263*H263</f>
        <v>0.0015249999999999999</v>
      </c>
      <c r="S263" s="272">
        <v>0</v>
      </c>
      <c r="T263" s="273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74" t="s">
        <v>257</v>
      </c>
      <c r="AT263" s="274" t="s">
        <v>220</v>
      </c>
      <c r="AU263" s="274" t="s">
        <v>91</v>
      </c>
      <c r="AY263" s="17" t="s">
        <v>217</v>
      </c>
      <c r="BE263" s="159">
        <f>IF(N263="základná",J263,0)</f>
        <v>0</v>
      </c>
      <c r="BF263" s="159">
        <f>IF(N263="znížená",J263,0)</f>
        <v>0</v>
      </c>
      <c r="BG263" s="159">
        <f>IF(N263="zákl. prenesená",J263,0)</f>
        <v>0</v>
      </c>
      <c r="BH263" s="159">
        <f>IF(N263="zníž. prenesená",J263,0)</f>
        <v>0</v>
      </c>
      <c r="BI263" s="159">
        <f>IF(N263="nulová",J263,0)</f>
        <v>0</v>
      </c>
      <c r="BJ263" s="17" t="s">
        <v>91</v>
      </c>
      <c r="BK263" s="159">
        <f>ROUND(I263*H263,2)</f>
        <v>0</v>
      </c>
      <c r="BL263" s="17" t="s">
        <v>257</v>
      </c>
      <c r="BM263" s="274" t="s">
        <v>475</v>
      </c>
    </row>
    <row r="264" s="2" customFormat="1" ht="16.5" customHeight="1">
      <c r="A264" s="40"/>
      <c r="B264" s="41"/>
      <c r="C264" s="262" t="s">
        <v>458</v>
      </c>
      <c r="D264" s="262" t="s">
        <v>220</v>
      </c>
      <c r="E264" s="263" t="s">
        <v>477</v>
      </c>
      <c r="F264" s="264" t="s">
        <v>478</v>
      </c>
      <c r="G264" s="265" t="s">
        <v>305</v>
      </c>
      <c r="H264" s="266">
        <v>2</v>
      </c>
      <c r="I264" s="267"/>
      <c r="J264" s="268">
        <f>ROUND(I264*H264,2)</f>
        <v>0</v>
      </c>
      <c r="K264" s="269"/>
      <c r="L264" s="43"/>
      <c r="M264" s="270" t="s">
        <v>1</v>
      </c>
      <c r="N264" s="271" t="s">
        <v>44</v>
      </c>
      <c r="O264" s="99"/>
      <c r="P264" s="272">
        <f>O264*H264</f>
        <v>0</v>
      </c>
      <c r="Q264" s="272">
        <v>1.0000000000000001E-05</v>
      </c>
      <c r="R264" s="272">
        <f>Q264*H264</f>
        <v>2.0000000000000002E-05</v>
      </c>
      <c r="S264" s="272">
        <v>0</v>
      </c>
      <c r="T264" s="273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74" t="s">
        <v>257</v>
      </c>
      <c r="AT264" s="274" t="s">
        <v>220</v>
      </c>
      <c r="AU264" s="274" t="s">
        <v>91</v>
      </c>
      <c r="AY264" s="17" t="s">
        <v>217</v>
      </c>
      <c r="BE264" s="159">
        <f>IF(N264="základná",J264,0)</f>
        <v>0</v>
      </c>
      <c r="BF264" s="159">
        <f>IF(N264="znížená",J264,0)</f>
        <v>0</v>
      </c>
      <c r="BG264" s="159">
        <f>IF(N264="zákl. prenesená",J264,0)</f>
        <v>0</v>
      </c>
      <c r="BH264" s="159">
        <f>IF(N264="zníž. prenesená",J264,0)</f>
        <v>0</v>
      </c>
      <c r="BI264" s="159">
        <f>IF(N264="nulová",J264,0)</f>
        <v>0</v>
      </c>
      <c r="BJ264" s="17" t="s">
        <v>91</v>
      </c>
      <c r="BK264" s="159">
        <f>ROUND(I264*H264,2)</f>
        <v>0</v>
      </c>
      <c r="BL264" s="17" t="s">
        <v>257</v>
      </c>
      <c r="BM264" s="274" t="s">
        <v>479</v>
      </c>
    </row>
    <row r="265" s="13" customFormat="1">
      <c r="A265" s="13"/>
      <c r="B265" s="275"/>
      <c r="C265" s="276"/>
      <c r="D265" s="277" t="s">
        <v>225</v>
      </c>
      <c r="E265" s="278" t="s">
        <v>1</v>
      </c>
      <c r="F265" s="279" t="s">
        <v>1038</v>
      </c>
      <c r="G265" s="276"/>
      <c r="H265" s="280">
        <v>2</v>
      </c>
      <c r="I265" s="281"/>
      <c r="J265" s="276"/>
      <c r="K265" s="276"/>
      <c r="L265" s="282"/>
      <c r="M265" s="283"/>
      <c r="N265" s="284"/>
      <c r="O265" s="284"/>
      <c r="P265" s="284"/>
      <c r="Q265" s="284"/>
      <c r="R265" s="284"/>
      <c r="S265" s="284"/>
      <c r="T265" s="28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86" t="s">
        <v>225</v>
      </c>
      <c r="AU265" s="286" t="s">
        <v>91</v>
      </c>
      <c r="AV265" s="13" t="s">
        <v>91</v>
      </c>
      <c r="AW265" s="13" t="s">
        <v>33</v>
      </c>
      <c r="AX265" s="13" t="s">
        <v>78</v>
      </c>
      <c r="AY265" s="286" t="s">
        <v>217</v>
      </c>
    </row>
    <row r="266" s="14" customFormat="1">
      <c r="A266" s="14"/>
      <c r="B266" s="287"/>
      <c r="C266" s="288"/>
      <c r="D266" s="277" t="s">
        <v>225</v>
      </c>
      <c r="E266" s="289" t="s">
        <v>1</v>
      </c>
      <c r="F266" s="290" t="s">
        <v>228</v>
      </c>
      <c r="G266" s="288"/>
      <c r="H266" s="291">
        <v>2</v>
      </c>
      <c r="I266" s="292"/>
      <c r="J266" s="288"/>
      <c r="K266" s="288"/>
      <c r="L266" s="293"/>
      <c r="M266" s="294"/>
      <c r="N266" s="295"/>
      <c r="O266" s="295"/>
      <c r="P266" s="295"/>
      <c r="Q266" s="295"/>
      <c r="R266" s="295"/>
      <c r="S266" s="295"/>
      <c r="T266" s="29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97" t="s">
        <v>225</v>
      </c>
      <c r="AU266" s="297" t="s">
        <v>91</v>
      </c>
      <c r="AV266" s="14" t="s">
        <v>140</v>
      </c>
      <c r="AW266" s="14" t="s">
        <v>33</v>
      </c>
      <c r="AX266" s="14" t="s">
        <v>85</v>
      </c>
      <c r="AY266" s="297" t="s">
        <v>217</v>
      </c>
    </row>
    <row r="267" s="2" customFormat="1" ht="16.5" customHeight="1">
      <c r="A267" s="40"/>
      <c r="B267" s="41"/>
      <c r="C267" s="309" t="s">
        <v>464</v>
      </c>
      <c r="D267" s="309" t="s">
        <v>386</v>
      </c>
      <c r="E267" s="310" t="s">
        <v>483</v>
      </c>
      <c r="F267" s="311" t="s">
        <v>484</v>
      </c>
      <c r="G267" s="312" t="s">
        <v>305</v>
      </c>
      <c r="H267" s="313">
        <v>2</v>
      </c>
      <c r="I267" s="314"/>
      <c r="J267" s="315">
        <f>ROUND(I267*H267,2)</f>
        <v>0</v>
      </c>
      <c r="K267" s="316"/>
      <c r="L267" s="317"/>
      <c r="M267" s="318" t="s">
        <v>1</v>
      </c>
      <c r="N267" s="319" t="s">
        <v>44</v>
      </c>
      <c r="O267" s="99"/>
      <c r="P267" s="272">
        <f>O267*H267</f>
        <v>0</v>
      </c>
      <c r="Q267" s="272">
        <v>0.00058</v>
      </c>
      <c r="R267" s="272">
        <f>Q267*H267</f>
        <v>0.00116</v>
      </c>
      <c r="S267" s="272">
        <v>0</v>
      </c>
      <c r="T267" s="273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74" t="s">
        <v>381</v>
      </c>
      <c r="AT267" s="274" t="s">
        <v>386</v>
      </c>
      <c r="AU267" s="274" t="s">
        <v>91</v>
      </c>
      <c r="AY267" s="17" t="s">
        <v>217</v>
      </c>
      <c r="BE267" s="159">
        <f>IF(N267="základná",J267,0)</f>
        <v>0</v>
      </c>
      <c r="BF267" s="159">
        <f>IF(N267="znížená",J267,0)</f>
        <v>0</v>
      </c>
      <c r="BG267" s="159">
        <f>IF(N267="zákl. prenesená",J267,0)</f>
        <v>0</v>
      </c>
      <c r="BH267" s="159">
        <f>IF(N267="zníž. prenesená",J267,0)</f>
        <v>0</v>
      </c>
      <c r="BI267" s="159">
        <f>IF(N267="nulová",J267,0)</f>
        <v>0</v>
      </c>
      <c r="BJ267" s="17" t="s">
        <v>91</v>
      </c>
      <c r="BK267" s="159">
        <f>ROUND(I267*H267,2)</f>
        <v>0</v>
      </c>
      <c r="BL267" s="17" t="s">
        <v>257</v>
      </c>
      <c r="BM267" s="274" t="s">
        <v>485</v>
      </c>
    </row>
    <row r="268" s="2" customFormat="1" ht="24.15" customHeight="1">
      <c r="A268" s="40"/>
      <c r="B268" s="41"/>
      <c r="C268" s="262" t="s">
        <v>468</v>
      </c>
      <c r="D268" s="262" t="s">
        <v>220</v>
      </c>
      <c r="E268" s="263" t="s">
        <v>487</v>
      </c>
      <c r="F268" s="264" t="s">
        <v>488</v>
      </c>
      <c r="G268" s="265" t="s">
        <v>406</v>
      </c>
      <c r="H268" s="266"/>
      <c r="I268" s="267"/>
      <c r="J268" s="268">
        <f>ROUND(I268*H268,2)</f>
        <v>0</v>
      </c>
      <c r="K268" s="269"/>
      <c r="L268" s="43"/>
      <c r="M268" s="270" t="s">
        <v>1</v>
      </c>
      <c r="N268" s="271" t="s">
        <v>44</v>
      </c>
      <c r="O268" s="99"/>
      <c r="P268" s="272">
        <f>O268*H268</f>
        <v>0</v>
      </c>
      <c r="Q268" s="272">
        <v>0</v>
      </c>
      <c r="R268" s="272">
        <f>Q268*H268</f>
        <v>0</v>
      </c>
      <c r="S268" s="272">
        <v>0</v>
      </c>
      <c r="T268" s="273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74" t="s">
        <v>257</v>
      </c>
      <c r="AT268" s="274" t="s">
        <v>220</v>
      </c>
      <c r="AU268" s="274" t="s">
        <v>91</v>
      </c>
      <c r="AY268" s="17" t="s">
        <v>217</v>
      </c>
      <c r="BE268" s="159">
        <f>IF(N268="základná",J268,0)</f>
        <v>0</v>
      </c>
      <c r="BF268" s="159">
        <f>IF(N268="znížená",J268,0)</f>
        <v>0</v>
      </c>
      <c r="BG268" s="159">
        <f>IF(N268="zákl. prenesená",J268,0)</f>
        <v>0</v>
      </c>
      <c r="BH268" s="159">
        <f>IF(N268="zníž. prenesená",J268,0)</f>
        <v>0</v>
      </c>
      <c r="BI268" s="159">
        <f>IF(N268="nulová",J268,0)</f>
        <v>0</v>
      </c>
      <c r="BJ268" s="17" t="s">
        <v>91</v>
      </c>
      <c r="BK268" s="159">
        <f>ROUND(I268*H268,2)</f>
        <v>0</v>
      </c>
      <c r="BL268" s="17" t="s">
        <v>257</v>
      </c>
      <c r="BM268" s="274" t="s">
        <v>489</v>
      </c>
    </row>
    <row r="269" s="12" customFormat="1" ht="22.8" customHeight="1">
      <c r="A269" s="12"/>
      <c r="B269" s="247"/>
      <c r="C269" s="248"/>
      <c r="D269" s="249" t="s">
        <v>77</v>
      </c>
      <c r="E269" s="260" t="s">
        <v>490</v>
      </c>
      <c r="F269" s="260" t="s">
        <v>491</v>
      </c>
      <c r="G269" s="248"/>
      <c r="H269" s="248"/>
      <c r="I269" s="251"/>
      <c r="J269" s="261">
        <f>BK269</f>
        <v>0</v>
      </c>
      <c r="K269" s="248"/>
      <c r="L269" s="252"/>
      <c r="M269" s="253"/>
      <c r="N269" s="254"/>
      <c r="O269" s="254"/>
      <c r="P269" s="255">
        <f>SUM(P270:P300)</f>
        <v>0</v>
      </c>
      <c r="Q269" s="254"/>
      <c r="R269" s="255">
        <f>SUM(R270:R300)</f>
        <v>0.040504199999999997</v>
      </c>
      <c r="S269" s="254"/>
      <c r="T269" s="256">
        <f>SUM(T270:T300)</f>
        <v>0.052229999999999999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57" t="s">
        <v>91</v>
      </c>
      <c r="AT269" s="258" t="s">
        <v>77</v>
      </c>
      <c r="AU269" s="258" t="s">
        <v>85</v>
      </c>
      <c r="AY269" s="257" t="s">
        <v>217</v>
      </c>
      <c r="BK269" s="259">
        <f>SUM(BK270:BK300)</f>
        <v>0</v>
      </c>
    </row>
    <row r="270" s="2" customFormat="1" ht="24.15" customHeight="1">
      <c r="A270" s="40"/>
      <c r="B270" s="41"/>
      <c r="C270" s="262" t="s">
        <v>472</v>
      </c>
      <c r="D270" s="262" t="s">
        <v>220</v>
      </c>
      <c r="E270" s="263" t="s">
        <v>994</v>
      </c>
      <c r="F270" s="264" t="s">
        <v>995</v>
      </c>
      <c r="G270" s="265" t="s">
        <v>305</v>
      </c>
      <c r="H270" s="266">
        <v>1</v>
      </c>
      <c r="I270" s="267"/>
      <c r="J270" s="268">
        <f>ROUND(I270*H270,2)</f>
        <v>0</v>
      </c>
      <c r="K270" s="269"/>
      <c r="L270" s="43"/>
      <c r="M270" s="270" t="s">
        <v>1</v>
      </c>
      <c r="N270" s="271" t="s">
        <v>44</v>
      </c>
      <c r="O270" s="99"/>
      <c r="P270" s="272">
        <f>O270*H270</f>
        <v>0</v>
      </c>
      <c r="Q270" s="272">
        <v>0</v>
      </c>
      <c r="R270" s="272">
        <f>Q270*H270</f>
        <v>0</v>
      </c>
      <c r="S270" s="272">
        <v>0</v>
      </c>
      <c r="T270" s="273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74" t="s">
        <v>257</v>
      </c>
      <c r="AT270" s="274" t="s">
        <v>220</v>
      </c>
      <c r="AU270" s="274" t="s">
        <v>91</v>
      </c>
      <c r="AY270" s="17" t="s">
        <v>217</v>
      </c>
      <c r="BE270" s="159">
        <f>IF(N270="základná",J270,0)</f>
        <v>0</v>
      </c>
      <c r="BF270" s="159">
        <f>IF(N270="znížená",J270,0)</f>
        <v>0</v>
      </c>
      <c r="BG270" s="159">
        <f>IF(N270="zákl. prenesená",J270,0)</f>
        <v>0</v>
      </c>
      <c r="BH270" s="159">
        <f>IF(N270="zníž. prenesená",J270,0)</f>
        <v>0</v>
      </c>
      <c r="BI270" s="159">
        <f>IF(N270="nulová",J270,0)</f>
        <v>0</v>
      </c>
      <c r="BJ270" s="17" t="s">
        <v>91</v>
      </c>
      <c r="BK270" s="159">
        <f>ROUND(I270*H270,2)</f>
        <v>0</v>
      </c>
      <c r="BL270" s="17" t="s">
        <v>257</v>
      </c>
      <c r="BM270" s="274" t="s">
        <v>996</v>
      </c>
    </row>
    <row r="271" s="13" customFormat="1">
      <c r="A271" s="13"/>
      <c r="B271" s="275"/>
      <c r="C271" s="276"/>
      <c r="D271" s="277" t="s">
        <v>225</v>
      </c>
      <c r="E271" s="278" t="s">
        <v>1</v>
      </c>
      <c r="F271" s="279" t="s">
        <v>978</v>
      </c>
      <c r="G271" s="276"/>
      <c r="H271" s="280">
        <v>1</v>
      </c>
      <c r="I271" s="281"/>
      <c r="J271" s="276"/>
      <c r="K271" s="276"/>
      <c r="L271" s="282"/>
      <c r="M271" s="283"/>
      <c r="N271" s="284"/>
      <c r="O271" s="284"/>
      <c r="P271" s="284"/>
      <c r="Q271" s="284"/>
      <c r="R271" s="284"/>
      <c r="S271" s="284"/>
      <c r="T271" s="28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86" t="s">
        <v>225</v>
      </c>
      <c r="AU271" s="286" t="s">
        <v>91</v>
      </c>
      <c r="AV271" s="13" t="s">
        <v>91</v>
      </c>
      <c r="AW271" s="13" t="s">
        <v>33</v>
      </c>
      <c r="AX271" s="13" t="s">
        <v>85</v>
      </c>
      <c r="AY271" s="286" t="s">
        <v>217</v>
      </c>
    </row>
    <row r="272" s="2" customFormat="1" ht="24.15" customHeight="1">
      <c r="A272" s="40"/>
      <c r="B272" s="41"/>
      <c r="C272" s="309" t="s">
        <v>476</v>
      </c>
      <c r="D272" s="309" t="s">
        <v>386</v>
      </c>
      <c r="E272" s="310" t="s">
        <v>997</v>
      </c>
      <c r="F272" s="311" t="s">
        <v>998</v>
      </c>
      <c r="G272" s="312" t="s">
        <v>305</v>
      </c>
      <c r="H272" s="313">
        <v>1</v>
      </c>
      <c r="I272" s="314"/>
      <c r="J272" s="315">
        <f>ROUND(I272*H272,2)</f>
        <v>0</v>
      </c>
      <c r="K272" s="316"/>
      <c r="L272" s="317"/>
      <c r="M272" s="318" t="s">
        <v>1</v>
      </c>
      <c r="N272" s="319" t="s">
        <v>44</v>
      </c>
      <c r="O272" s="99"/>
      <c r="P272" s="272">
        <f>O272*H272</f>
        <v>0</v>
      </c>
      <c r="Q272" s="272">
        <v>0.01257</v>
      </c>
      <c r="R272" s="272">
        <f>Q272*H272</f>
        <v>0.01257</v>
      </c>
      <c r="S272" s="272">
        <v>0</v>
      </c>
      <c r="T272" s="273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74" t="s">
        <v>381</v>
      </c>
      <c r="AT272" s="274" t="s">
        <v>386</v>
      </c>
      <c r="AU272" s="274" t="s">
        <v>91</v>
      </c>
      <c r="AY272" s="17" t="s">
        <v>217</v>
      </c>
      <c r="BE272" s="159">
        <f>IF(N272="základná",J272,0)</f>
        <v>0</v>
      </c>
      <c r="BF272" s="159">
        <f>IF(N272="znížená",J272,0)</f>
        <v>0</v>
      </c>
      <c r="BG272" s="159">
        <f>IF(N272="zákl. prenesená",J272,0)</f>
        <v>0</v>
      </c>
      <c r="BH272" s="159">
        <f>IF(N272="zníž. prenesená",J272,0)</f>
        <v>0</v>
      </c>
      <c r="BI272" s="159">
        <f>IF(N272="nulová",J272,0)</f>
        <v>0</v>
      </c>
      <c r="BJ272" s="17" t="s">
        <v>91</v>
      </c>
      <c r="BK272" s="159">
        <f>ROUND(I272*H272,2)</f>
        <v>0</v>
      </c>
      <c r="BL272" s="17" t="s">
        <v>257</v>
      </c>
      <c r="BM272" s="274" t="s">
        <v>999</v>
      </c>
    </row>
    <row r="273" s="2" customFormat="1" ht="16.5" customHeight="1">
      <c r="A273" s="40"/>
      <c r="B273" s="41"/>
      <c r="C273" s="262" t="s">
        <v>482</v>
      </c>
      <c r="D273" s="262" t="s">
        <v>220</v>
      </c>
      <c r="E273" s="263" t="s">
        <v>1000</v>
      </c>
      <c r="F273" s="264" t="s">
        <v>1001</v>
      </c>
      <c r="G273" s="265" t="s">
        <v>305</v>
      </c>
      <c r="H273" s="266">
        <v>1</v>
      </c>
      <c r="I273" s="267"/>
      <c r="J273" s="268">
        <f>ROUND(I273*H273,2)</f>
        <v>0</v>
      </c>
      <c r="K273" s="269"/>
      <c r="L273" s="43"/>
      <c r="M273" s="270" t="s">
        <v>1</v>
      </c>
      <c r="N273" s="271" t="s">
        <v>44</v>
      </c>
      <c r="O273" s="99"/>
      <c r="P273" s="272">
        <f>O273*H273</f>
        <v>0</v>
      </c>
      <c r="Q273" s="272">
        <v>0.00028420000000000002</v>
      </c>
      <c r="R273" s="272">
        <f>Q273*H273</f>
        <v>0.00028420000000000002</v>
      </c>
      <c r="S273" s="272">
        <v>0</v>
      </c>
      <c r="T273" s="273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74" t="s">
        <v>257</v>
      </c>
      <c r="AT273" s="274" t="s">
        <v>220</v>
      </c>
      <c r="AU273" s="274" t="s">
        <v>91</v>
      </c>
      <c r="AY273" s="17" t="s">
        <v>217</v>
      </c>
      <c r="BE273" s="159">
        <f>IF(N273="základná",J273,0)</f>
        <v>0</v>
      </c>
      <c r="BF273" s="159">
        <f>IF(N273="znížená",J273,0)</f>
        <v>0</v>
      </c>
      <c r="BG273" s="159">
        <f>IF(N273="zákl. prenesená",J273,0)</f>
        <v>0</v>
      </c>
      <c r="BH273" s="159">
        <f>IF(N273="zníž. prenesená",J273,0)</f>
        <v>0</v>
      </c>
      <c r="BI273" s="159">
        <f>IF(N273="nulová",J273,0)</f>
        <v>0</v>
      </c>
      <c r="BJ273" s="17" t="s">
        <v>91</v>
      </c>
      <c r="BK273" s="159">
        <f>ROUND(I273*H273,2)</f>
        <v>0</v>
      </c>
      <c r="BL273" s="17" t="s">
        <v>257</v>
      </c>
      <c r="BM273" s="274" t="s">
        <v>1002</v>
      </c>
    </row>
    <row r="274" s="13" customFormat="1">
      <c r="A274" s="13"/>
      <c r="B274" s="275"/>
      <c r="C274" s="276"/>
      <c r="D274" s="277" t="s">
        <v>225</v>
      </c>
      <c r="E274" s="278" t="s">
        <v>1</v>
      </c>
      <c r="F274" s="279" t="s">
        <v>978</v>
      </c>
      <c r="G274" s="276"/>
      <c r="H274" s="280">
        <v>1</v>
      </c>
      <c r="I274" s="281"/>
      <c r="J274" s="276"/>
      <c r="K274" s="276"/>
      <c r="L274" s="282"/>
      <c r="M274" s="283"/>
      <c r="N274" s="284"/>
      <c r="O274" s="284"/>
      <c r="P274" s="284"/>
      <c r="Q274" s="284"/>
      <c r="R274" s="284"/>
      <c r="S274" s="284"/>
      <c r="T274" s="28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86" t="s">
        <v>225</v>
      </c>
      <c r="AU274" s="286" t="s">
        <v>91</v>
      </c>
      <c r="AV274" s="13" t="s">
        <v>91</v>
      </c>
      <c r="AW274" s="13" t="s">
        <v>33</v>
      </c>
      <c r="AX274" s="13" t="s">
        <v>85</v>
      </c>
      <c r="AY274" s="286" t="s">
        <v>217</v>
      </c>
    </row>
    <row r="275" s="2" customFormat="1" ht="16.5" customHeight="1">
      <c r="A275" s="40"/>
      <c r="B275" s="41"/>
      <c r="C275" s="309" t="s">
        <v>486</v>
      </c>
      <c r="D275" s="309" t="s">
        <v>386</v>
      </c>
      <c r="E275" s="310" t="s">
        <v>1003</v>
      </c>
      <c r="F275" s="311" t="s">
        <v>1004</v>
      </c>
      <c r="G275" s="312" t="s">
        <v>305</v>
      </c>
      <c r="H275" s="313">
        <v>1</v>
      </c>
      <c r="I275" s="314"/>
      <c r="J275" s="315">
        <f>ROUND(I275*H275,2)</f>
        <v>0</v>
      </c>
      <c r="K275" s="316"/>
      <c r="L275" s="317"/>
      <c r="M275" s="318" t="s">
        <v>1</v>
      </c>
      <c r="N275" s="319" t="s">
        <v>44</v>
      </c>
      <c r="O275" s="99"/>
      <c r="P275" s="272">
        <f>O275*H275</f>
        <v>0</v>
      </c>
      <c r="Q275" s="272">
        <v>0.018499999999999999</v>
      </c>
      <c r="R275" s="272">
        <f>Q275*H275</f>
        <v>0.018499999999999999</v>
      </c>
      <c r="S275" s="272">
        <v>0</v>
      </c>
      <c r="T275" s="273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74" t="s">
        <v>381</v>
      </c>
      <c r="AT275" s="274" t="s">
        <v>386</v>
      </c>
      <c r="AU275" s="274" t="s">
        <v>91</v>
      </c>
      <c r="AY275" s="17" t="s">
        <v>217</v>
      </c>
      <c r="BE275" s="159">
        <f>IF(N275="základná",J275,0)</f>
        <v>0</v>
      </c>
      <c r="BF275" s="159">
        <f>IF(N275="znížená",J275,0)</f>
        <v>0</v>
      </c>
      <c r="BG275" s="159">
        <f>IF(N275="zákl. prenesená",J275,0)</f>
        <v>0</v>
      </c>
      <c r="BH275" s="159">
        <f>IF(N275="zníž. prenesená",J275,0)</f>
        <v>0</v>
      </c>
      <c r="BI275" s="159">
        <f>IF(N275="nulová",J275,0)</f>
        <v>0</v>
      </c>
      <c r="BJ275" s="17" t="s">
        <v>91</v>
      </c>
      <c r="BK275" s="159">
        <f>ROUND(I275*H275,2)</f>
        <v>0</v>
      </c>
      <c r="BL275" s="17" t="s">
        <v>257</v>
      </c>
      <c r="BM275" s="274" t="s">
        <v>1005</v>
      </c>
    </row>
    <row r="276" s="2" customFormat="1" ht="24.15" customHeight="1">
      <c r="A276" s="40"/>
      <c r="B276" s="41"/>
      <c r="C276" s="262" t="s">
        <v>492</v>
      </c>
      <c r="D276" s="262" t="s">
        <v>220</v>
      </c>
      <c r="E276" s="263" t="s">
        <v>573</v>
      </c>
      <c r="F276" s="264" t="s">
        <v>574</v>
      </c>
      <c r="G276" s="265" t="s">
        <v>305</v>
      </c>
      <c r="H276" s="266">
        <v>2</v>
      </c>
      <c r="I276" s="267"/>
      <c r="J276" s="268">
        <f>ROUND(I276*H276,2)</f>
        <v>0</v>
      </c>
      <c r="K276" s="269"/>
      <c r="L276" s="43"/>
      <c r="M276" s="270" t="s">
        <v>1</v>
      </c>
      <c r="N276" s="271" t="s">
        <v>44</v>
      </c>
      <c r="O276" s="99"/>
      <c r="P276" s="272">
        <f>O276*H276</f>
        <v>0</v>
      </c>
      <c r="Q276" s="272">
        <v>0</v>
      </c>
      <c r="R276" s="272">
        <f>Q276*H276</f>
        <v>0</v>
      </c>
      <c r="S276" s="272">
        <v>0</v>
      </c>
      <c r="T276" s="273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74" t="s">
        <v>257</v>
      </c>
      <c r="AT276" s="274" t="s">
        <v>220</v>
      </c>
      <c r="AU276" s="274" t="s">
        <v>91</v>
      </c>
      <c r="AY276" s="17" t="s">
        <v>217</v>
      </c>
      <c r="BE276" s="159">
        <f>IF(N276="základná",J276,0)</f>
        <v>0</v>
      </c>
      <c r="BF276" s="159">
        <f>IF(N276="znížená",J276,0)</f>
        <v>0</v>
      </c>
      <c r="BG276" s="159">
        <f>IF(N276="zákl. prenesená",J276,0)</f>
        <v>0</v>
      </c>
      <c r="BH276" s="159">
        <f>IF(N276="zníž. prenesená",J276,0)</f>
        <v>0</v>
      </c>
      <c r="BI276" s="159">
        <f>IF(N276="nulová",J276,0)</f>
        <v>0</v>
      </c>
      <c r="BJ276" s="17" t="s">
        <v>91</v>
      </c>
      <c r="BK276" s="159">
        <f>ROUND(I276*H276,2)</f>
        <v>0</v>
      </c>
      <c r="BL276" s="17" t="s">
        <v>257</v>
      </c>
      <c r="BM276" s="274" t="s">
        <v>575</v>
      </c>
    </row>
    <row r="277" s="13" customFormat="1">
      <c r="A277" s="13"/>
      <c r="B277" s="275"/>
      <c r="C277" s="276"/>
      <c r="D277" s="277" t="s">
        <v>225</v>
      </c>
      <c r="E277" s="278" t="s">
        <v>1</v>
      </c>
      <c r="F277" s="279" t="s">
        <v>1038</v>
      </c>
      <c r="G277" s="276"/>
      <c r="H277" s="280">
        <v>2</v>
      </c>
      <c r="I277" s="281"/>
      <c r="J277" s="276"/>
      <c r="K277" s="276"/>
      <c r="L277" s="282"/>
      <c r="M277" s="283"/>
      <c r="N277" s="284"/>
      <c r="O277" s="284"/>
      <c r="P277" s="284"/>
      <c r="Q277" s="284"/>
      <c r="R277" s="284"/>
      <c r="S277" s="284"/>
      <c r="T277" s="28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86" t="s">
        <v>225</v>
      </c>
      <c r="AU277" s="286" t="s">
        <v>91</v>
      </c>
      <c r="AV277" s="13" t="s">
        <v>91</v>
      </c>
      <c r="AW277" s="13" t="s">
        <v>33</v>
      </c>
      <c r="AX277" s="13" t="s">
        <v>78</v>
      </c>
      <c r="AY277" s="286" t="s">
        <v>217</v>
      </c>
    </row>
    <row r="278" s="14" customFormat="1">
      <c r="A278" s="14"/>
      <c r="B278" s="287"/>
      <c r="C278" s="288"/>
      <c r="D278" s="277" t="s">
        <v>225</v>
      </c>
      <c r="E278" s="289" t="s">
        <v>1</v>
      </c>
      <c r="F278" s="290" t="s">
        <v>228</v>
      </c>
      <c r="G278" s="288"/>
      <c r="H278" s="291">
        <v>2</v>
      </c>
      <c r="I278" s="292"/>
      <c r="J278" s="288"/>
      <c r="K278" s="288"/>
      <c r="L278" s="293"/>
      <c r="M278" s="294"/>
      <c r="N278" s="295"/>
      <c r="O278" s="295"/>
      <c r="P278" s="295"/>
      <c r="Q278" s="295"/>
      <c r="R278" s="295"/>
      <c r="S278" s="295"/>
      <c r="T278" s="29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97" t="s">
        <v>225</v>
      </c>
      <c r="AU278" s="297" t="s">
        <v>91</v>
      </c>
      <c r="AV278" s="14" t="s">
        <v>140</v>
      </c>
      <c r="AW278" s="14" t="s">
        <v>33</v>
      </c>
      <c r="AX278" s="14" t="s">
        <v>85</v>
      </c>
      <c r="AY278" s="297" t="s">
        <v>217</v>
      </c>
    </row>
    <row r="279" s="2" customFormat="1" ht="16.5" customHeight="1">
      <c r="A279" s="40"/>
      <c r="B279" s="41"/>
      <c r="C279" s="309" t="s">
        <v>498</v>
      </c>
      <c r="D279" s="309" t="s">
        <v>386</v>
      </c>
      <c r="E279" s="310" t="s">
        <v>577</v>
      </c>
      <c r="F279" s="311" t="s">
        <v>578</v>
      </c>
      <c r="G279" s="312" t="s">
        <v>305</v>
      </c>
      <c r="H279" s="313">
        <v>2</v>
      </c>
      <c r="I279" s="314"/>
      <c r="J279" s="315">
        <f>ROUND(I279*H279,2)</f>
        <v>0</v>
      </c>
      <c r="K279" s="316"/>
      <c r="L279" s="317"/>
      <c r="M279" s="318" t="s">
        <v>1</v>
      </c>
      <c r="N279" s="319" t="s">
        <v>44</v>
      </c>
      <c r="O279" s="99"/>
      <c r="P279" s="272">
        <f>O279*H279</f>
        <v>0</v>
      </c>
      <c r="Q279" s="272">
        <v>0.00025000000000000001</v>
      </c>
      <c r="R279" s="272">
        <f>Q279*H279</f>
        <v>0.00050000000000000001</v>
      </c>
      <c r="S279" s="272">
        <v>0</v>
      </c>
      <c r="T279" s="273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74" t="s">
        <v>381</v>
      </c>
      <c r="AT279" s="274" t="s">
        <v>386</v>
      </c>
      <c r="AU279" s="274" t="s">
        <v>91</v>
      </c>
      <c r="AY279" s="17" t="s">
        <v>217</v>
      </c>
      <c r="BE279" s="159">
        <f>IF(N279="základná",J279,0)</f>
        <v>0</v>
      </c>
      <c r="BF279" s="159">
        <f>IF(N279="znížená",J279,0)</f>
        <v>0</v>
      </c>
      <c r="BG279" s="159">
        <f>IF(N279="zákl. prenesená",J279,0)</f>
        <v>0</v>
      </c>
      <c r="BH279" s="159">
        <f>IF(N279="zníž. prenesená",J279,0)</f>
        <v>0</v>
      </c>
      <c r="BI279" s="159">
        <f>IF(N279="nulová",J279,0)</f>
        <v>0</v>
      </c>
      <c r="BJ279" s="17" t="s">
        <v>91</v>
      </c>
      <c r="BK279" s="159">
        <f>ROUND(I279*H279,2)</f>
        <v>0</v>
      </c>
      <c r="BL279" s="17" t="s">
        <v>257</v>
      </c>
      <c r="BM279" s="274" t="s">
        <v>579</v>
      </c>
    </row>
    <row r="280" s="2" customFormat="1" ht="33" customHeight="1">
      <c r="A280" s="40"/>
      <c r="B280" s="41"/>
      <c r="C280" s="262" t="s">
        <v>502</v>
      </c>
      <c r="D280" s="262" t="s">
        <v>220</v>
      </c>
      <c r="E280" s="263" t="s">
        <v>1009</v>
      </c>
      <c r="F280" s="264" t="s">
        <v>1010</v>
      </c>
      <c r="G280" s="265" t="s">
        <v>495</v>
      </c>
      <c r="H280" s="266">
        <v>1</v>
      </c>
      <c r="I280" s="267"/>
      <c r="J280" s="268">
        <f>ROUND(I280*H280,2)</f>
        <v>0</v>
      </c>
      <c r="K280" s="269"/>
      <c r="L280" s="43"/>
      <c r="M280" s="270" t="s">
        <v>1</v>
      </c>
      <c r="N280" s="271" t="s">
        <v>44</v>
      </c>
      <c r="O280" s="99"/>
      <c r="P280" s="272">
        <f>O280*H280</f>
        <v>0</v>
      </c>
      <c r="Q280" s="272">
        <v>0</v>
      </c>
      <c r="R280" s="272">
        <f>Q280*H280</f>
        <v>0</v>
      </c>
      <c r="S280" s="272">
        <v>0.034700000000000002</v>
      </c>
      <c r="T280" s="273">
        <f>S280*H280</f>
        <v>0.034700000000000002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74" t="s">
        <v>257</v>
      </c>
      <c r="AT280" s="274" t="s">
        <v>220</v>
      </c>
      <c r="AU280" s="274" t="s">
        <v>91</v>
      </c>
      <c r="AY280" s="17" t="s">
        <v>217</v>
      </c>
      <c r="BE280" s="159">
        <f>IF(N280="základná",J280,0)</f>
        <v>0</v>
      </c>
      <c r="BF280" s="159">
        <f>IF(N280="znížená",J280,0)</f>
        <v>0</v>
      </c>
      <c r="BG280" s="159">
        <f>IF(N280="zákl. prenesená",J280,0)</f>
        <v>0</v>
      </c>
      <c r="BH280" s="159">
        <f>IF(N280="zníž. prenesená",J280,0)</f>
        <v>0</v>
      </c>
      <c r="BI280" s="159">
        <f>IF(N280="nulová",J280,0)</f>
        <v>0</v>
      </c>
      <c r="BJ280" s="17" t="s">
        <v>91</v>
      </c>
      <c r="BK280" s="159">
        <f>ROUND(I280*H280,2)</f>
        <v>0</v>
      </c>
      <c r="BL280" s="17" t="s">
        <v>257</v>
      </c>
      <c r="BM280" s="274" t="s">
        <v>1011</v>
      </c>
    </row>
    <row r="281" s="13" customFormat="1">
      <c r="A281" s="13"/>
      <c r="B281" s="275"/>
      <c r="C281" s="276"/>
      <c r="D281" s="277" t="s">
        <v>225</v>
      </c>
      <c r="E281" s="278" t="s">
        <v>1</v>
      </c>
      <c r="F281" s="279" t="s">
        <v>1039</v>
      </c>
      <c r="G281" s="276"/>
      <c r="H281" s="280">
        <v>1</v>
      </c>
      <c r="I281" s="281"/>
      <c r="J281" s="276"/>
      <c r="K281" s="276"/>
      <c r="L281" s="282"/>
      <c r="M281" s="283"/>
      <c r="N281" s="284"/>
      <c r="O281" s="284"/>
      <c r="P281" s="284"/>
      <c r="Q281" s="284"/>
      <c r="R281" s="284"/>
      <c r="S281" s="284"/>
      <c r="T281" s="28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86" t="s">
        <v>225</v>
      </c>
      <c r="AU281" s="286" t="s">
        <v>91</v>
      </c>
      <c r="AV281" s="13" t="s">
        <v>91</v>
      </c>
      <c r="AW281" s="13" t="s">
        <v>33</v>
      </c>
      <c r="AX281" s="13" t="s">
        <v>78</v>
      </c>
      <c r="AY281" s="286" t="s">
        <v>217</v>
      </c>
    </row>
    <row r="282" s="14" customFormat="1">
      <c r="A282" s="14"/>
      <c r="B282" s="287"/>
      <c r="C282" s="288"/>
      <c r="D282" s="277" t="s">
        <v>225</v>
      </c>
      <c r="E282" s="289" t="s">
        <v>978</v>
      </c>
      <c r="F282" s="290" t="s">
        <v>228</v>
      </c>
      <c r="G282" s="288"/>
      <c r="H282" s="291">
        <v>1</v>
      </c>
      <c r="I282" s="292"/>
      <c r="J282" s="288"/>
      <c r="K282" s="288"/>
      <c r="L282" s="293"/>
      <c r="M282" s="294"/>
      <c r="N282" s="295"/>
      <c r="O282" s="295"/>
      <c r="P282" s="295"/>
      <c r="Q282" s="295"/>
      <c r="R282" s="295"/>
      <c r="S282" s="295"/>
      <c r="T282" s="29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97" t="s">
        <v>225</v>
      </c>
      <c r="AU282" s="297" t="s">
        <v>91</v>
      </c>
      <c r="AV282" s="14" t="s">
        <v>140</v>
      </c>
      <c r="AW282" s="14" t="s">
        <v>33</v>
      </c>
      <c r="AX282" s="14" t="s">
        <v>85</v>
      </c>
      <c r="AY282" s="297" t="s">
        <v>217</v>
      </c>
    </row>
    <row r="283" s="2" customFormat="1" ht="37.8" customHeight="1">
      <c r="A283" s="40"/>
      <c r="B283" s="41"/>
      <c r="C283" s="262" t="s">
        <v>506</v>
      </c>
      <c r="D283" s="262" t="s">
        <v>220</v>
      </c>
      <c r="E283" s="263" t="s">
        <v>593</v>
      </c>
      <c r="F283" s="264" t="s">
        <v>594</v>
      </c>
      <c r="G283" s="265" t="s">
        <v>495</v>
      </c>
      <c r="H283" s="266">
        <v>1</v>
      </c>
      <c r="I283" s="267"/>
      <c r="J283" s="268">
        <f>ROUND(I283*H283,2)</f>
        <v>0</v>
      </c>
      <c r="K283" s="269"/>
      <c r="L283" s="43"/>
      <c r="M283" s="270" t="s">
        <v>1</v>
      </c>
      <c r="N283" s="271" t="s">
        <v>44</v>
      </c>
      <c r="O283" s="99"/>
      <c r="P283" s="272">
        <f>O283*H283</f>
        <v>0</v>
      </c>
      <c r="Q283" s="272">
        <v>0</v>
      </c>
      <c r="R283" s="272">
        <f>Q283*H283</f>
        <v>0</v>
      </c>
      <c r="S283" s="272">
        <v>0.014930000000000001</v>
      </c>
      <c r="T283" s="273">
        <f>S283*H283</f>
        <v>0.014930000000000001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74" t="s">
        <v>257</v>
      </c>
      <c r="AT283" s="274" t="s">
        <v>220</v>
      </c>
      <c r="AU283" s="274" t="s">
        <v>91</v>
      </c>
      <c r="AY283" s="17" t="s">
        <v>217</v>
      </c>
      <c r="BE283" s="159">
        <f>IF(N283="základná",J283,0)</f>
        <v>0</v>
      </c>
      <c r="BF283" s="159">
        <f>IF(N283="znížená",J283,0)</f>
        <v>0</v>
      </c>
      <c r="BG283" s="159">
        <f>IF(N283="zákl. prenesená",J283,0)</f>
        <v>0</v>
      </c>
      <c r="BH283" s="159">
        <f>IF(N283="zníž. prenesená",J283,0)</f>
        <v>0</v>
      </c>
      <c r="BI283" s="159">
        <f>IF(N283="nulová",J283,0)</f>
        <v>0</v>
      </c>
      <c r="BJ283" s="17" t="s">
        <v>91</v>
      </c>
      <c r="BK283" s="159">
        <f>ROUND(I283*H283,2)</f>
        <v>0</v>
      </c>
      <c r="BL283" s="17" t="s">
        <v>257</v>
      </c>
      <c r="BM283" s="274" t="s">
        <v>595</v>
      </c>
    </row>
    <row r="284" s="13" customFormat="1">
      <c r="A284" s="13"/>
      <c r="B284" s="275"/>
      <c r="C284" s="276"/>
      <c r="D284" s="277" t="s">
        <v>225</v>
      </c>
      <c r="E284" s="278" t="s">
        <v>1</v>
      </c>
      <c r="F284" s="279" t="s">
        <v>978</v>
      </c>
      <c r="G284" s="276"/>
      <c r="H284" s="280">
        <v>1</v>
      </c>
      <c r="I284" s="281"/>
      <c r="J284" s="276"/>
      <c r="K284" s="276"/>
      <c r="L284" s="282"/>
      <c r="M284" s="283"/>
      <c r="N284" s="284"/>
      <c r="O284" s="284"/>
      <c r="P284" s="284"/>
      <c r="Q284" s="284"/>
      <c r="R284" s="284"/>
      <c r="S284" s="284"/>
      <c r="T284" s="28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86" t="s">
        <v>225</v>
      </c>
      <c r="AU284" s="286" t="s">
        <v>91</v>
      </c>
      <c r="AV284" s="13" t="s">
        <v>91</v>
      </c>
      <c r="AW284" s="13" t="s">
        <v>33</v>
      </c>
      <c r="AX284" s="13" t="s">
        <v>78</v>
      </c>
      <c r="AY284" s="286" t="s">
        <v>217</v>
      </c>
    </row>
    <row r="285" s="14" customFormat="1">
      <c r="A285" s="14"/>
      <c r="B285" s="287"/>
      <c r="C285" s="288"/>
      <c r="D285" s="277" t="s">
        <v>225</v>
      </c>
      <c r="E285" s="289" t="s">
        <v>1</v>
      </c>
      <c r="F285" s="290" t="s">
        <v>228</v>
      </c>
      <c r="G285" s="288"/>
      <c r="H285" s="291">
        <v>1</v>
      </c>
      <c r="I285" s="292"/>
      <c r="J285" s="288"/>
      <c r="K285" s="288"/>
      <c r="L285" s="293"/>
      <c r="M285" s="294"/>
      <c r="N285" s="295"/>
      <c r="O285" s="295"/>
      <c r="P285" s="295"/>
      <c r="Q285" s="295"/>
      <c r="R285" s="295"/>
      <c r="S285" s="295"/>
      <c r="T285" s="29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97" t="s">
        <v>225</v>
      </c>
      <c r="AU285" s="297" t="s">
        <v>91</v>
      </c>
      <c r="AV285" s="14" t="s">
        <v>140</v>
      </c>
      <c r="AW285" s="14" t="s">
        <v>33</v>
      </c>
      <c r="AX285" s="14" t="s">
        <v>85</v>
      </c>
      <c r="AY285" s="297" t="s">
        <v>217</v>
      </c>
    </row>
    <row r="286" s="2" customFormat="1" ht="16.5" customHeight="1">
      <c r="A286" s="40"/>
      <c r="B286" s="41"/>
      <c r="C286" s="262" t="s">
        <v>510</v>
      </c>
      <c r="D286" s="262" t="s">
        <v>220</v>
      </c>
      <c r="E286" s="263" t="s">
        <v>598</v>
      </c>
      <c r="F286" s="264" t="s">
        <v>599</v>
      </c>
      <c r="G286" s="265" t="s">
        <v>305</v>
      </c>
      <c r="H286" s="266">
        <v>1</v>
      </c>
      <c r="I286" s="267"/>
      <c r="J286" s="268">
        <f>ROUND(I286*H286,2)</f>
        <v>0</v>
      </c>
      <c r="K286" s="269"/>
      <c r="L286" s="43"/>
      <c r="M286" s="270" t="s">
        <v>1</v>
      </c>
      <c r="N286" s="271" t="s">
        <v>44</v>
      </c>
      <c r="O286" s="99"/>
      <c r="P286" s="272">
        <f>O286*H286</f>
        <v>0</v>
      </c>
      <c r="Q286" s="272">
        <v>8.0000000000000007E-05</v>
      </c>
      <c r="R286" s="272">
        <f>Q286*H286</f>
        <v>8.0000000000000007E-05</v>
      </c>
      <c r="S286" s="272">
        <v>0</v>
      </c>
      <c r="T286" s="273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74" t="s">
        <v>257</v>
      </c>
      <c r="AT286" s="274" t="s">
        <v>220</v>
      </c>
      <c r="AU286" s="274" t="s">
        <v>91</v>
      </c>
      <c r="AY286" s="17" t="s">
        <v>217</v>
      </c>
      <c r="BE286" s="159">
        <f>IF(N286="základná",J286,0)</f>
        <v>0</v>
      </c>
      <c r="BF286" s="159">
        <f>IF(N286="znížená",J286,0)</f>
        <v>0</v>
      </c>
      <c r="BG286" s="159">
        <f>IF(N286="zákl. prenesená",J286,0)</f>
        <v>0</v>
      </c>
      <c r="BH286" s="159">
        <f>IF(N286="zníž. prenesená",J286,0)</f>
        <v>0</v>
      </c>
      <c r="BI286" s="159">
        <f>IF(N286="nulová",J286,0)</f>
        <v>0</v>
      </c>
      <c r="BJ286" s="17" t="s">
        <v>91</v>
      </c>
      <c r="BK286" s="159">
        <f>ROUND(I286*H286,2)</f>
        <v>0</v>
      </c>
      <c r="BL286" s="17" t="s">
        <v>257</v>
      </c>
      <c r="BM286" s="274" t="s">
        <v>600</v>
      </c>
    </row>
    <row r="287" s="13" customFormat="1">
      <c r="A287" s="13"/>
      <c r="B287" s="275"/>
      <c r="C287" s="276"/>
      <c r="D287" s="277" t="s">
        <v>225</v>
      </c>
      <c r="E287" s="278" t="s">
        <v>1</v>
      </c>
      <c r="F287" s="279" t="s">
        <v>85</v>
      </c>
      <c r="G287" s="276"/>
      <c r="H287" s="280">
        <v>1</v>
      </c>
      <c r="I287" s="281"/>
      <c r="J287" s="276"/>
      <c r="K287" s="276"/>
      <c r="L287" s="282"/>
      <c r="M287" s="283"/>
      <c r="N287" s="284"/>
      <c r="O287" s="284"/>
      <c r="P287" s="284"/>
      <c r="Q287" s="284"/>
      <c r="R287" s="284"/>
      <c r="S287" s="284"/>
      <c r="T287" s="28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6" t="s">
        <v>225</v>
      </c>
      <c r="AU287" s="286" t="s">
        <v>91</v>
      </c>
      <c r="AV287" s="13" t="s">
        <v>91</v>
      </c>
      <c r="AW287" s="13" t="s">
        <v>33</v>
      </c>
      <c r="AX287" s="13" t="s">
        <v>85</v>
      </c>
      <c r="AY287" s="286" t="s">
        <v>217</v>
      </c>
    </row>
    <row r="288" s="2" customFormat="1" ht="24.15" customHeight="1">
      <c r="A288" s="40"/>
      <c r="B288" s="41"/>
      <c r="C288" s="309" t="s">
        <v>514</v>
      </c>
      <c r="D288" s="309" t="s">
        <v>386</v>
      </c>
      <c r="E288" s="310" t="s">
        <v>602</v>
      </c>
      <c r="F288" s="311" t="s">
        <v>603</v>
      </c>
      <c r="G288" s="312" t="s">
        <v>305</v>
      </c>
      <c r="H288" s="313">
        <v>1</v>
      </c>
      <c r="I288" s="314"/>
      <c r="J288" s="315">
        <f>ROUND(I288*H288,2)</f>
        <v>0</v>
      </c>
      <c r="K288" s="316"/>
      <c r="L288" s="317"/>
      <c r="M288" s="318" t="s">
        <v>1</v>
      </c>
      <c r="N288" s="319" t="s">
        <v>44</v>
      </c>
      <c r="O288" s="99"/>
      <c r="P288" s="272">
        <f>O288*H288</f>
        <v>0</v>
      </c>
      <c r="Q288" s="272">
        <v>0.00021000000000000001</v>
      </c>
      <c r="R288" s="272">
        <f>Q288*H288</f>
        <v>0.00021000000000000001</v>
      </c>
      <c r="S288" s="272">
        <v>0</v>
      </c>
      <c r="T288" s="273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74" t="s">
        <v>381</v>
      </c>
      <c r="AT288" s="274" t="s">
        <v>386</v>
      </c>
      <c r="AU288" s="274" t="s">
        <v>91</v>
      </c>
      <c r="AY288" s="17" t="s">
        <v>217</v>
      </c>
      <c r="BE288" s="159">
        <f>IF(N288="základná",J288,0)</f>
        <v>0</v>
      </c>
      <c r="BF288" s="159">
        <f>IF(N288="znížená",J288,0)</f>
        <v>0</v>
      </c>
      <c r="BG288" s="159">
        <f>IF(N288="zákl. prenesená",J288,0)</f>
        <v>0</v>
      </c>
      <c r="BH288" s="159">
        <f>IF(N288="zníž. prenesená",J288,0)</f>
        <v>0</v>
      </c>
      <c r="BI288" s="159">
        <f>IF(N288="nulová",J288,0)</f>
        <v>0</v>
      </c>
      <c r="BJ288" s="17" t="s">
        <v>91</v>
      </c>
      <c r="BK288" s="159">
        <f>ROUND(I288*H288,2)</f>
        <v>0</v>
      </c>
      <c r="BL288" s="17" t="s">
        <v>257</v>
      </c>
      <c r="BM288" s="274" t="s">
        <v>604</v>
      </c>
    </row>
    <row r="289" s="2" customFormat="1" ht="16.5" customHeight="1">
      <c r="A289" s="40"/>
      <c r="B289" s="41"/>
      <c r="C289" s="262" t="s">
        <v>518</v>
      </c>
      <c r="D289" s="262" t="s">
        <v>220</v>
      </c>
      <c r="E289" s="263" t="s">
        <v>606</v>
      </c>
      <c r="F289" s="264" t="s">
        <v>607</v>
      </c>
      <c r="G289" s="265" t="s">
        <v>305</v>
      </c>
      <c r="H289" s="266">
        <v>2</v>
      </c>
      <c r="I289" s="267"/>
      <c r="J289" s="268">
        <f>ROUND(I289*H289,2)</f>
        <v>0</v>
      </c>
      <c r="K289" s="269"/>
      <c r="L289" s="43"/>
      <c r="M289" s="270" t="s">
        <v>1</v>
      </c>
      <c r="N289" s="271" t="s">
        <v>44</v>
      </c>
      <c r="O289" s="99"/>
      <c r="P289" s="272">
        <f>O289*H289</f>
        <v>0</v>
      </c>
      <c r="Q289" s="272">
        <v>8.0000000000000007E-05</v>
      </c>
      <c r="R289" s="272">
        <f>Q289*H289</f>
        <v>0.00016000000000000001</v>
      </c>
      <c r="S289" s="272">
        <v>0</v>
      </c>
      <c r="T289" s="273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74" t="s">
        <v>257</v>
      </c>
      <c r="AT289" s="274" t="s">
        <v>220</v>
      </c>
      <c r="AU289" s="274" t="s">
        <v>91</v>
      </c>
      <c r="AY289" s="17" t="s">
        <v>217</v>
      </c>
      <c r="BE289" s="159">
        <f>IF(N289="základná",J289,0)</f>
        <v>0</v>
      </c>
      <c r="BF289" s="159">
        <f>IF(N289="znížená",J289,0)</f>
        <v>0</v>
      </c>
      <c r="BG289" s="159">
        <f>IF(N289="zákl. prenesená",J289,0)</f>
        <v>0</v>
      </c>
      <c r="BH289" s="159">
        <f>IF(N289="zníž. prenesená",J289,0)</f>
        <v>0</v>
      </c>
      <c r="BI289" s="159">
        <f>IF(N289="nulová",J289,0)</f>
        <v>0</v>
      </c>
      <c r="BJ289" s="17" t="s">
        <v>91</v>
      </c>
      <c r="BK289" s="159">
        <f>ROUND(I289*H289,2)</f>
        <v>0</v>
      </c>
      <c r="BL289" s="17" t="s">
        <v>257</v>
      </c>
      <c r="BM289" s="274" t="s">
        <v>608</v>
      </c>
    </row>
    <row r="290" s="13" customFormat="1">
      <c r="A290" s="13"/>
      <c r="B290" s="275"/>
      <c r="C290" s="276"/>
      <c r="D290" s="277" t="s">
        <v>225</v>
      </c>
      <c r="E290" s="278" t="s">
        <v>1</v>
      </c>
      <c r="F290" s="279" t="s">
        <v>1038</v>
      </c>
      <c r="G290" s="276"/>
      <c r="H290" s="280">
        <v>2</v>
      </c>
      <c r="I290" s="281"/>
      <c r="J290" s="276"/>
      <c r="K290" s="276"/>
      <c r="L290" s="282"/>
      <c r="M290" s="283"/>
      <c r="N290" s="284"/>
      <c r="O290" s="284"/>
      <c r="P290" s="284"/>
      <c r="Q290" s="284"/>
      <c r="R290" s="284"/>
      <c r="S290" s="284"/>
      <c r="T290" s="28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86" t="s">
        <v>225</v>
      </c>
      <c r="AU290" s="286" t="s">
        <v>91</v>
      </c>
      <c r="AV290" s="13" t="s">
        <v>91</v>
      </c>
      <c r="AW290" s="13" t="s">
        <v>33</v>
      </c>
      <c r="AX290" s="13" t="s">
        <v>78</v>
      </c>
      <c r="AY290" s="286" t="s">
        <v>217</v>
      </c>
    </row>
    <row r="291" s="14" customFormat="1">
      <c r="A291" s="14"/>
      <c r="B291" s="287"/>
      <c r="C291" s="288"/>
      <c r="D291" s="277" t="s">
        <v>225</v>
      </c>
      <c r="E291" s="289" t="s">
        <v>1</v>
      </c>
      <c r="F291" s="290" t="s">
        <v>228</v>
      </c>
      <c r="G291" s="288"/>
      <c r="H291" s="291">
        <v>2</v>
      </c>
      <c r="I291" s="292"/>
      <c r="J291" s="288"/>
      <c r="K291" s="288"/>
      <c r="L291" s="293"/>
      <c r="M291" s="294"/>
      <c r="N291" s="295"/>
      <c r="O291" s="295"/>
      <c r="P291" s="295"/>
      <c r="Q291" s="295"/>
      <c r="R291" s="295"/>
      <c r="S291" s="295"/>
      <c r="T291" s="29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97" t="s">
        <v>225</v>
      </c>
      <c r="AU291" s="297" t="s">
        <v>91</v>
      </c>
      <c r="AV291" s="14" t="s">
        <v>140</v>
      </c>
      <c r="AW291" s="14" t="s">
        <v>33</v>
      </c>
      <c r="AX291" s="14" t="s">
        <v>85</v>
      </c>
      <c r="AY291" s="297" t="s">
        <v>217</v>
      </c>
    </row>
    <row r="292" s="2" customFormat="1" ht="24.15" customHeight="1">
      <c r="A292" s="40"/>
      <c r="B292" s="41"/>
      <c r="C292" s="309" t="s">
        <v>522</v>
      </c>
      <c r="D292" s="309" t="s">
        <v>386</v>
      </c>
      <c r="E292" s="310" t="s">
        <v>611</v>
      </c>
      <c r="F292" s="311" t="s">
        <v>612</v>
      </c>
      <c r="G292" s="312" t="s">
        <v>305</v>
      </c>
      <c r="H292" s="313">
        <v>2</v>
      </c>
      <c r="I292" s="314"/>
      <c r="J292" s="315">
        <f>ROUND(I292*H292,2)</f>
        <v>0</v>
      </c>
      <c r="K292" s="316"/>
      <c r="L292" s="317"/>
      <c r="M292" s="318" t="s">
        <v>1</v>
      </c>
      <c r="N292" s="319" t="s">
        <v>44</v>
      </c>
      <c r="O292" s="99"/>
      <c r="P292" s="272">
        <f>O292*H292</f>
        <v>0</v>
      </c>
      <c r="Q292" s="272">
        <v>0.0035999999999999999</v>
      </c>
      <c r="R292" s="272">
        <f>Q292*H292</f>
        <v>0.0071999999999999998</v>
      </c>
      <c r="S292" s="272">
        <v>0</v>
      </c>
      <c r="T292" s="273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74" t="s">
        <v>381</v>
      </c>
      <c r="AT292" s="274" t="s">
        <v>386</v>
      </c>
      <c r="AU292" s="274" t="s">
        <v>91</v>
      </c>
      <c r="AY292" s="17" t="s">
        <v>217</v>
      </c>
      <c r="BE292" s="159">
        <f>IF(N292="základná",J292,0)</f>
        <v>0</v>
      </c>
      <c r="BF292" s="159">
        <f>IF(N292="znížená",J292,0)</f>
        <v>0</v>
      </c>
      <c r="BG292" s="159">
        <f>IF(N292="zákl. prenesená",J292,0)</f>
        <v>0</v>
      </c>
      <c r="BH292" s="159">
        <f>IF(N292="zníž. prenesená",J292,0)</f>
        <v>0</v>
      </c>
      <c r="BI292" s="159">
        <f>IF(N292="nulová",J292,0)</f>
        <v>0</v>
      </c>
      <c r="BJ292" s="17" t="s">
        <v>91</v>
      </c>
      <c r="BK292" s="159">
        <f>ROUND(I292*H292,2)</f>
        <v>0</v>
      </c>
      <c r="BL292" s="17" t="s">
        <v>257</v>
      </c>
      <c r="BM292" s="274" t="s">
        <v>613</v>
      </c>
    </row>
    <row r="293" s="2" customFormat="1" ht="24.15" customHeight="1">
      <c r="A293" s="40"/>
      <c r="B293" s="41"/>
      <c r="C293" s="262" t="s">
        <v>526</v>
      </c>
      <c r="D293" s="262" t="s">
        <v>220</v>
      </c>
      <c r="E293" s="263" t="s">
        <v>615</v>
      </c>
      <c r="F293" s="264" t="s">
        <v>616</v>
      </c>
      <c r="G293" s="265" t="s">
        <v>495</v>
      </c>
      <c r="H293" s="266">
        <v>1</v>
      </c>
      <c r="I293" s="267"/>
      <c r="J293" s="268">
        <f>ROUND(I293*H293,2)</f>
        <v>0</v>
      </c>
      <c r="K293" s="269"/>
      <c r="L293" s="43"/>
      <c r="M293" s="270" t="s">
        <v>1</v>
      </c>
      <c r="N293" s="271" t="s">
        <v>44</v>
      </c>
      <c r="O293" s="99"/>
      <c r="P293" s="272">
        <f>O293*H293</f>
        <v>0</v>
      </c>
      <c r="Q293" s="272">
        <v>0</v>
      </c>
      <c r="R293" s="272">
        <f>Q293*H293</f>
        <v>0</v>
      </c>
      <c r="S293" s="272">
        <v>0.0025999999999999999</v>
      </c>
      <c r="T293" s="273">
        <f>S293*H293</f>
        <v>0.0025999999999999999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74" t="s">
        <v>257</v>
      </c>
      <c r="AT293" s="274" t="s">
        <v>220</v>
      </c>
      <c r="AU293" s="274" t="s">
        <v>91</v>
      </c>
      <c r="AY293" s="17" t="s">
        <v>217</v>
      </c>
      <c r="BE293" s="159">
        <f>IF(N293="základná",J293,0)</f>
        <v>0</v>
      </c>
      <c r="BF293" s="159">
        <f>IF(N293="znížená",J293,0)</f>
        <v>0</v>
      </c>
      <c r="BG293" s="159">
        <f>IF(N293="zákl. prenesená",J293,0)</f>
        <v>0</v>
      </c>
      <c r="BH293" s="159">
        <f>IF(N293="zníž. prenesená",J293,0)</f>
        <v>0</v>
      </c>
      <c r="BI293" s="159">
        <f>IF(N293="nulová",J293,0)</f>
        <v>0</v>
      </c>
      <c r="BJ293" s="17" t="s">
        <v>91</v>
      </c>
      <c r="BK293" s="159">
        <f>ROUND(I293*H293,2)</f>
        <v>0</v>
      </c>
      <c r="BL293" s="17" t="s">
        <v>257</v>
      </c>
      <c r="BM293" s="274" t="s">
        <v>617</v>
      </c>
    </row>
    <row r="294" s="13" customFormat="1">
      <c r="A294" s="13"/>
      <c r="B294" s="275"/>
      <c r="C294" s="276"/>
      <c r="D294" s="277" t="s">
        <v>225</v>
      </c>
      <c r="E294" s="278" t="s">
        <v>1</v>
      </c>
      <c r="F294" s="279" t="s">
        <v>1040</v>
      </c>
      <c r="G294" s="276"/>
      <c r="H294" s="280">
        <v>1</v>
      </c>
      <c r="I294" s="281"/>
      <c r="J294" s="276"/>
      <c r="K294" s="276"/>
      <c r="L294" s="282"/>
      <c r="M294" s="283"/>
      <c r="N294" s="284"/>
      <c r="O294" s="284"/>
      <c r="P294" s="284"/>
      <c r="Q294" s="284"/>
      <c r="R294" s="284"/>
      <c r="S294" s="284"/>
      <c r="T294" s="28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86" t="s">
        <v>225</v>
      </c>
      <c r="AU294" s="286" t="s">
        <v>91</v>
      </c>
      <c r="AV294" s="13" t="s">
        <v>91</v>
      </c>
      <c r="AW294" s="13" t="s">
        <v>33</v>
      </c>
      <c r="AX294" s="13" t="s">
        <v>78</v>
      </c>
      <c r="AY294" s="286" t="s">
        <v>217</v>
      </c>
    </row>
    <row r="295" s="14" customFormat="1">
      <c r="A295" s="14"/>
      <c r="B295" s="287"/>
      <c r="C295" s="288"/>
      <c r="D295" s="277" t="s">
        <v>225</v>
      </c>
      <c r="E295" s="289" t="s">
        <v>1</v>
      </c>
      <c r="F295" s="290" t="s">
        <v>228</v>
      </c>
      <c r="G295" s="288"/>
      <c r="H295" s="291">
        <v>1</v>
      </c>
      <c r="I295" s="292"/>
      <c r="J295" s="288"/>
      <c r="K295" s="288"/>
      <c r="L295" s="293"/>
      <c r="M295" s="294"/>
      <c r="N295" s="295"/>
      <c r="O295" s="295"/>
      <c r="P295" s="295"/>
      <c r="Q295" s="295"/>
      <c r="R295" s="295"/>
      <c r="S295" s="295"/>
      <c r="T295" s="29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97" t="s">
        <v>225</v>
      </c>
      <c r="AU295" s="297" t="s">
        <v>91</v>
      </c>
      <c r="AV295" s="14" t="s">
        <v>140</v>
      </c>
      <c r="AW295" s="14" t="s">
        <v>33</v>
      </c>
      <c r="AX295" s="14" t="s">
        <v>85</v>
      </c>
      <c r="AY295" s="297" t="s">
        <v>217</v>
      </c>
    </row>
    <row r="296" s="2" customFormat="1" ht="33" customHeight="1">
      <c r="A296" s="40"/>
      <c r="B296" s="41"/>
      <c r="C296" s="262" t="s">
        <v>530</v>
      </c>
      <c r="D296" s="262" t="s">
        <v>220</v>
      </c>
      <c r="E296" s="263" t="s">
        <v>620</v>
      </c>
      <c r="F296" s="264" t="s">
        <v>621</v>
      </c>
      <c r="G296" s="265" t="s">
        <v>305</v>
      </c>
      <c r="H296" s="266">
        <v>1</v>
      </c>
      <c r="I296" s="267"/>
      <c r="J296" s="268">
        <f>ROUND(I296*H296,2)</f>
        <v>0</v>
      </c>
      <c r="K296" s="269"/>
      <c r="L296" s="43"/>
      <c r="M296" s="270" t="s">
        <v>1</v>
      </c>
      <c r="N296" s="271" t="s">
        <v>44</v>
      </c>
      <c r="O296" s="99"/>
      <c r="P296" s="272">
        <f>O296*H296</f>
        <v>0</v>
      </c>
      <c r="Q296" s="272">
        <v>0</v>
      </c>
      <c r="R296" s="272">
        <f>Q296*H296</f>
        <v>0</v>
      </c>
      <c r="S296" s="272">
        <v>0</v>
      </c>
      <c r="T296" s="273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74" t="s">
        <v>257</v>
      </c>
      <c r="AT296" s="274" t="s">
        <v>220</v>
      </c>
      <c r="AU296" s="274" t="s">
        <v>91</v>
      </c>
      <c r="AY296" s="17" t="s">
        <v>217</v>
      </c>
      <c r="BE296" s="159">
        <f>IF(N296="základná",J296,0)</f>
        <v>0</v>
      </c>
      <c r="BF296" s="159">
        <f>IF(N296="znížená",J296,0)</f>
        <v>0</v>
      </c>
      <c r="BG296" s="159">
        <f>IF(N296="zákl. prenesená",J296,0)</f>
        <v>0</v>
      </c>
      <c r="BH296" s="159">
        <f>IF(N296="zníž. prenesená",J296,0)</f>
        <v>0</v>
      </c>
      <c r="BI296" s="159">
        <f>IF(N296="nulová",J296,0)</f>
        <v>0</v>
      </c>
      <c r="BJ296" s="17" t="s">
        <v>91</v>
      </c>
      <c r="BK296" s="159">
        <f>ROUND(I296*H296,2)</f>
        <v>0</v>
      </c>
      <c r="BL296" s="17" t="s">
        <v>257</v>
      </c>
      <c r="BM296" s="274" t="s">
        <v>622</v>
      </c>
    </row>
    <row r="297" s="13" customFormat="1">
      <c r="A297" s="13"/>
      <c r="B297" s="275"/>
      <c r="C297" s="276"/>
      <c r="D297" s="277" t="s">
        <v>225</v>
      </c>
      <c r="E297" s="278" t="s">
        <v>1</v>
      </c>
      <c r="F297" s="279" t="s">
        <v>1041</v>
      </c>
      <c r="G297" s="276"/>
      <c r="H297" s="280">
        <v>1</v>
      </c>
      <c r="I297" s="281"/>
      <c r="J297" s="276"/>
      <c r="K297" s="276"/>
      <c r="L297" s="282"/>
      <c r="M297" s="283"/>
      <c r="N297" s="284"/>
      <c r="O297" s="284"/>
      <c r="P297" s="284"/>
      <c r="Q297" s="284"/>
      <c r="R297" s="284"/>
      <c r="S297" s="284"/>
      <c r="T297" s="28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86" t="s">
        <v>225</v>
      </c>
      <c r="AU297" s="286" t="s">
        <v>91</v>
      </c>
      <c r="AV297" s="13" t="s">
        <v>91</v>
      </c>
      <c r="AW297" s="13" t="s">
        <v>33</v>
      </c>
      <c r="AX297" s="13" t="s">
        <v>78</v>
      </c>
      <c r="AY297" s="286" t="s">
        <v>217</v>
      </c>
    </row>
    <row r="298" s="14" customFormat="1">
      <c r="A298" s="14"/>
      <c r="B298" s="287"/>
      <c r="C298" s="288"/>
      <c r="D298" s="277" t="s">
        <v>225</v>
      </c>
      <c r="E298" s="289" t="s">
        <v>1</v>
      </c>
      <c r="F298" s="290" t="s">
        <v>228</v>
      </c>
      <c r="G298" s="288"/>
      <c r="H298" s="291">
        <v>1</v>
      </c>
      <c r="I298" s="292"/>
      <c r="J298" s="288"/>
      <c r="K298" s="288"/>
      <c r="L298" s="293"/>
      <c r="M298" s="294"/>
      <c r="N298" s="295"/>
      <c r="O298" s="295"/>
      <c r="P298" s="295"/>
      <c r="Q298" s="295"/>
      <c r="R298" s="295"/>
      <c r="S298" s="295"/>
      <c r="T298" s="29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97" t="s">
        <v>225</v>
      </c>
      <c r="AU298" s="297" t="s">
        <v>91</v>
      </c>
      <c r="AV298" s="14" t="s">
        <v>140</v>
      </c>
      <c r="AW298" s="14" t="s">
        <v>33</v>
      </c>
      <c r="AX298" s="14" t="s">
        <v>85</v>
      </c>
      <c r="AY298" s="297" t="s">
        <v>217</v>
      </c>
    </row>
    <row r="299" s="2" customFormat="1" ht="16.5" customHeight="1">
      <c r="A299" s="40"/>
      <c r="B299" s="41"/>
      <c r="C299" s="309" t="s">
        <v>534</v>
      </c>
      <c r="D299" s="309" t="s">
        <v>386</v>
      </c>
      <c r="E299" s="310" t="s">
        <v>625</v>
      </c>
      <c r="F299" s="311" t="s">
        <v>626</v>
      </c>
      <c r="G299" s="312" t="s">
        <v>305</v>
      </c>
      <c r="H299" s="313">
        <v>1</v>
      </c>
      <c r="I299" s="314"/>
      <c r="J299" s="315">
        <f>ROUND(I299*H299,2)</f>
        <v>0</v>
      </c>
      <c r="K299" s="316"/>
      <c r="L299" s="317"/>
      <c r="M299" s="318" t="s">
        <v>1</v>
      </c>
      <c r="N299" s="319" t="s">
        <v>44</v>
      </c>
      <c r="O299" s="99"/>
      <c r="P299" s="272">
        <f>O299*H299</f>
        <v>0</v>
      </c>
      <c r="Q299" s="272">
        <v>0.001</v>
      </c>
      <c r="R299" s="272">
        <f>Q299*H299</f>
        <v>0.001</v>
      </c>
      <c r="S299" s="272">
        <v>0</v>
      </c>
      <c r="T299" s="273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74" t="s">
        <v>381</v>
      </c>
      <c r="AT299" s="274" t="s">
        <v>386</v>
      </c>
      <c r="AU299" s="274" t="s">
        <v>91</v>
      </c>
      <c r="AY299" s="17" t="s">
        <v>217</v>
      </c>
      <c r="BE299" s="159">
        <f>IF(N299="základná",J299,0)</f>
        <v>0</v>
      </c>
      <c r="BF299" s="159">
        <f>IF(N299="znížená",J299,0)</f>
        <v>0</v>
      </c>
      <c r="BG299" s="159">
        <f>IF(N299="zákl. prenesená",J299,0)</f>
        <v>0</v>
      </c>
      <c r="BH299" s="159">
        <f>IF(N299="zníž. prenesená",J299,0)</f>
        <v>0</v>
      </c>
      <c r="BI299" s="159">
        <f>IF(N299="nulová",J299,0)</f>
        <v>0</v>
      </c>
      <c r="BJ299" s="17" t="s">
        <v>91</v>
      </c>
      <c r="BK299" s="159">
        <f>ROUND(I299*H299,2)</f>
        <v>0</v>
      </c>
      <c r="BL299" s="17" t="s">
        <v>257</v>
      </c>
      <c r="BM299" s="274" t="s">
        <v>627</v>
      </c>
    </row>
    <row r="300" s="2" customFormat="1" ht="24.15" customHeight="1">
      <c r="A300" s="40"/>
      <c r="B300" s="41"/>
      <c r="C300" s="262" t="s">
        <v>538</v>
      </c>
      <c r="D300" s="262" t="s">
        <v>220</v>
      </c>
      <c r="E300" s="263" t="s">
        <v>629</v>
      </c>
      <c r="F300" s="264" t="s">
        <v>630</v>
      </c>
      <c r="G300" s="265" t="s">
        <v>406</v>
      </c>
      <c r="H300" s="266"/>
      <c r="I300" s="267"/>
      <c r="J300" s="268">
        <f>ROUND(I300*H300,2)</f>
        <v>0</v>
      </c>
      <c r="K300" s="269"/>
      <c r="L300" s="43"/>
      <c r="M300" s="270" t="s">
        <v>1</v>
      </c>
      <c r="N300" s="271" t="s">
        <v>44</v>
      </c>
      <c r="O300" s="99"/>
      <c r="P300" s="272">
        <f>O300*H300</f>
        <v>0</v>
      </c>
      <c r="Q300" s="272">
        <v>0</v>
      </c>
      <c r="R300" s="272">
        <f>Q300*H300</f>
        <v>0</v>
      </c>
      <c r="S300" s="272">
        <v>0</v>
      </c>
      <c r="T300" s="273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74" t="s">
        <v>257</v>
      </c>
      <c r="AT300" s="274" t="s">
        <v>220</v>
      </c>
      <c r="AU300" s="274" t="s">
        <v>91</v>
      </c>
      <c r="AY300" s="17" t="s">
        <v>217</v>
      </c>
      <c r="BE300" s="159">
        <f>IF(N300="základná",J300,0)</f>
        <v>0</v>
      </c>
      <c r="BF300" s="159">
        <f>IF(N300="znížená",J300,0)</f>
        <v>0</v>
      </c>
      <c r="BG300" s="159">
        <f>IF(N300="zákl. prenesená",J300,0)</f>
        <v>0</v>
      </c>
      <c r="BH300" s="159">
        <f>IF(N300="zníž. prenesená",J300,0)</f>
        <v>0</v>
      </c>
      <c r="BI300" s="159">
        <f>IF(N300="nulová",J300,0)</f>
        <v>0</v>
      </c>
      <c r="BJ300" s="17" t="s">
        <v>91</v>
      </c>
      <c r="BK300" s="159">
        <f>ROUND(I300*H300,2)</f>
        <v>0</v>
      </c>
      <c r="BL300" s="17" t="s">
        <v>257</v>
      </c>
      <c r="BM300" s="274" t="s">
        <v>631</v>
      </c>
    </row>
    <row r="301" s="12" customFormat="1" ht="22.8" customHeight="1">
      <c r="A301" s="12"/>
      <c r="B301" s="247"/>
      <c r="C301" s="248"/>
      <c r="D301" s="249" t="s">
        <v>77</v>
      </c>
      <c r="E301" s="260" t="s">
        <v>693</v>
      </c>
      <c r="F301" s="260" t="s">
        <v>694</v>
      </c>
      <c r="G301" s="248"/>
      <c r="H301" s="248"/>
      <c r="I301" s="251"/>
      <c r="J301" s="261">
        <f>BK301</f>
        <v>0</v>
      </c>
      <c r="K301" s="248"/>
      <c r="L301" s="252"/>
      <c r="M301" s="253"/>
      <c r="N301" s="254"/>
      <c r="O301" s="254"/>
      <c r="P301" s="255">
        <f>SUM(P302:P310)</f>
        <v>0</v>
      </c>
      <c r="Q301" s="254"/>
      <c r="R301" s="255">
        <f>SUM(R302:R310)</f>
        <v>0.063016019999999992</v>
      </c>
      <c r="S301" s="254"/>
      <c r="T301" s="256">
        <f>SUM(T302:T310)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57" t="s">
        <v>91</v>
      </c>
      <c r="AT301" s="258" t="s">
        <v>77</v>
      </c>
      <c r="AU301" s="258" t="s">
        <v>85</v>
      </c>
      <c r="AY301" s="257" t="s">
        <v>217</v>
      </c>
      <c r="BK301" s="259">
        <f>SUM(BK302:BK310)</f>
        <v>0</v>
      </c>
    </row>
    <row r="302" s="2" customFormat="1" ht="37.8" customHeight="1">
      <c r="A302" s="40"/>
      <c r="B302" s="41"/>
      <c r="C302" s="262" t="s">
        <v>542</v>
      </c>
      <c r="D302" s="262" t="s">
        <v>220</v>
      </c>
      <c r="E302" s="263" t="s">
        <v>696</v>
      </c>
      <c r="F302" s="264" t="s">
        <v>697</v>
      </c>
      <c r="G302" s="265" t="s">
        <v>223</v>
      </c>
      <c r="H302" s="266">
        <v>4.0339999999999998</v>
      </c>
      <c r="I302" s="267"/>
      <c r="J302" s="268">
        <f>ROUND(I302*H302,2)</f>
        <v>0</v>
      </c>
      <c r="K302" s="269"/>
      <c r="L302" s="43"/>
      <c r="M302" s="270" t="s">
        <v>1</v>
      </c>
      <c r="N302" s="271" t="s">
        <v>44</v>
      </c>
      <c r="O302" s="99"/>
      <c r="P302" s="272">
        <f>O302*H302</f>
        <v>0</v>
      </c>
      <c r="Q302" s="272">
        <v>0.01128</v>
      </c>
      <c r="R302" s="272">
        <f>Q302*H302</f>
        <v>0.045503519999999999</v>
      </c>
      <c r="S302" s="272">
        <v>0</v>
      </c>
      <c r="T302" s="273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74" t="s">
        <v>257</v>
      </c>
      <c r="AT302" s="274" t="s">
        <v>220</v>
      </c>
      <c r="AU302" s="274" t="s">
        <v>91</v>
      </c>
      <c r="AY302" s="17" t="s">
        <v>217</v>
      </c>
      <c r="BE302" s="159">
        <f>IF(N302="základná",J302,0)</f>
        <v>0</v>
      </c>
      <c r="BF302" s="159">
        <f>IF(N302="znížená",J302,0)</f>
        <v>0</v>
      </c>
      <c r="BG302" s="159">
        <f>IF(N302="zákl. prenesená",J302,0)</f>
        <v>0</v>
      </c>
      <c r="BH302" s="159">
        <f>IF(N302="zníž. prenesená",J302,0)</f>
        <v>0</v>
      </c>
      <c r="BI302" s="159">
        <f>IF(N302="nulová",J302,0)</f>
        <v>0</v>
      </c>
      <c r="BJ302" s="17" t="s">
        <v>91</v>
      </c>
      <c r="BK302" s="159">
        <f>ROUND(I302*H302,2)</f>
        <v>0</v>
      </c>
      <c r="BL302" s="17" t="s">
        <v>257</v>
      </c>
      <c r="BM302" s="274" t="s">
        <v>698</v>
      </c>
    </row>
    <row r="303" s="13" customFormat="1">
      <c r="A303" s="13"/>
      <c r="B303" s="275"/>
      <c r="C303" s="276"/>
      <c r="D303" s="277" t="s">
        <v>225</v>
      </c>
      <c r="E303" s="278" t="s">
        <v>1</v>
      </c>
      <c r="F303" s="279" t="s">
        <v>113</v>
      </c>
      <c r="G303" s="276"/>
      <c r="H303" s="280">
        <v>4.0339999999999998</v>
      </c>
      <c r="I303" s="281"/>
      <c r="J303" s="276"/>
      <c r="K303" s="276"/>
      <c r="L303" s="282"/>
      <c r="M303" s="283"/>
      <c r="N303" s="284"/>
      <c r="O303" s="284"/>
      <c r="P303" s="284"/>
      <c r="Q303" s="284"/>
      <c r="R303" s="284"/>
      <c r="S303" s="284"/>
      <c r="T303" s="28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86" t="s">
        <v>225</v>
      </c>
      <c r="AU303" s="286" t="s">
        <v>91</v>
      </c>
      <c r="AV303" s="13" t="s">
        <v>91</v>
      </c>
      <c r="AW303" s="13" t="s">
        <v>33</v>
      </c>
      <c r="AX303" s="13" t="s">
        <v>78</v>
      </c>
      <c r="AY303" s="286" t="s">
        <v>217</v>
      </c>
    </row>
    <row r="304" s="14" customFormat="1">
      <c r="A304" s="14"/>
      <c r="B304" s="287"/>
      <c r="C304" s="288"/>
      <c r="D304" s="277" t="s">
        <v>225</v>
      </c>
      <c r="E304" s="289" t="s">
        <v>147</v>
      </c>
      <c r="F304" s="290" t="s">
        <v>228</v>
      </c>
      <c r="G304" s="288"/>
      <c r="H304" s="291">
        <v>4.0339999999999998</v>
      </c>
      <c r="I304" s="292"/>
      <c r="J304" s="288"/>
      <c r="K304" s="288"/>
      <c r="L304" s="293"/>
      <c r="M304" s="294"/>
      <c r="N304" s="295"/>
      <c r="O304" s="295"/>
      <c r="P304" s="295"/>
      <c r="Q304" s="295"/>
      <c r="R304" s="295"/>
      <c r="S304" s="295"/>
      <c r="T304" s="29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97" t="s">
        <v>225</v>
      </c>
      <c r="AU304" s="297" t="s">
        <v>91</v>
      </c>
      <c r="AV304" s="14" t="s">
        <v>140</v>
      </c>
      <c r="AW304" s="14" t="s">
        <v>33</v>
      </c>
      <c r="AX304" s="14" t="s">
        <v>85</v>
      </c>
      <c r="AY304" s="297" t="s">
        <v>217</v>
      </c>
    </row>
    <row r="305" s="2" customFormat="1" ht="37.8" customHeight="1">
      <c r="A305" s="40"/>
      <c r="B305" s="41"/>
      <c r="C305" s="262" t="s">
        <v>546</v>
      </c>
      <c r="D305" s="262" t="s">
        <v>220</v>
      </c>
      <c r="E305" s="263" t="s">
        <v>700</v>
      </c>
      <c r="F305" s="264" t="s">
        <v>701</v>
      </c>
      <c r="G305" s="265" t="s">
        <v>231</v>
      </c>
      <c r="H305" s="266">
        <v>1.5</v>
      </c>
      <c r="I305" s="267"/>
      <c r="J305" s="268">
        <f>ROUND(I305*H305,2)</f>
        <v>0</v>
      </c>
      <c r="K305" s="269"/>
      <c r="L305" s="43"/>
      <c r="M305" s="270" t="s">
        <v>1</v>
      </c>
      <c r="N305" s="271" t="s">
        <v>44</v>
      </c>
      <c r="O305" s="99"/>
      <c r="P305" s="272">
        <f>O305*H305</f>
        <v>0</v>
      </c>
      <c r="Q305" s="272">
        <v>0.00191</v>
      </c>
      <c r="R305" s="272">
        <f>Q305*H305</f>
        <v>0.0028649999999999999</v>
      </c>
      <c r="S305" s="272">
        <v>0</v>
      </c>
      <c r="T305" s="273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74" t="s">
        <v>257</v>
      </c>
      <c r="AT305" s="274" t="s">
        <v>220</v>
      </c>
      <c r="AU305" s="274" t="s">
        <v>91</v>
      </c>
      <c r="AY305" s="17" t="s">
        <v>217</v>
      </c>
      <c r="BE305" s="159">
        <f>IF(N305="základná",J305,0)</f>
        <v>0</v>
      </c>
      <c r="BF305" s="159">
        <f>IF(N305="znížená",J305,0)</f>
        <v>0</v>
      </c>
      <c r="BG305" s="159">
        <f>IF(N305="zákl. prenesená",J305,0)</f>
        <v>0</v>
      </c>
      <c r="BH305" s="159">
        <f>IF(N305="zníž. prenesená",J305,0)</f>
        <v>0</v>
      </c>
      <c r="BI305" s="159">
        <f>IF(N305="nulová",J305,0)</f>
        <v>0</v>
      </c>
      <c r="BJ305" s="17" t="s">
        <v>91</v>
      </c>
      <c r="BK305" s="159">
        <f>ROUND(I305*H305,2)</f>
        <v>0</v>
      </c>
      <c r="BL305" s="17" t="s">
        <v>257</v>
      </c>
      <c r="BM305" s="274" t="s">
        <v>702</v>
      </c>
    </row>
    <row r="306" s="13" customFormat="1">
      <c r="A306" s="13"/>
      <c r="B306" s="275"/>
      <c r="C306" s="276"/>
      <c r="D306" s="277" t="s">
        <v>225</v>
      </c>
      <c r="E306" s="278" t="s">
        <v>1</v>
      </c>
      <c r="F306" s="279" t="s">
        <v>1014</v>
      </c>
      <c r="G306" s="276"/>
      <c r="H306" s="280">
        <v>1.5</v>
      </c>
      <c r="I306" s="281"/>
      <c r="J306" s="276"/>
      <c r="K306" s="276"/>
      <c r="L306" s="282"/>
      <c r="M306" s="283"/>
      <c r="N306" s="284"/>
      <c r="O306" s="284"/>
      <c r="P306" s="284"/>
      <c r="Q306" s="284"/>
      <c r="R306" s="284"/>
      <c r="S306" s="284"/>
      <c r="T306" s="28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86" t="s">
        <v>225</v>
      </c>
      <c r="AU306" s="286" t="s">
        <v>91</v>
      </c>
      <c r="AV306" s="13" t="s">
        <v>91</v>
      </c>
      <c r="AW306" s="13" t="s">
        <v>33</v>
      </c>
      <c r="AX306" s="13" t="s">
        <v>78</v>
      </c>
      <c r="AY306" s="286" t="s">
        <v>217</v>
      </c>
    </row>
    <row r="307" s="14" customFormat="1">
      <c r="A307" s="14"/>
      <c r="B307" s="287"/>
      <c r="C307" s="288"/>
      <c r="D307" s="277" t="s">
        <v>225</v>
      </c>
      <c r="E307" s="289" t="s">
        <v>1</v>
      </c>
      <c r="F307" s="290" t="s">
        <v>228</v>
      </c>
      <c r="G307" s="288"/>
      <c r="H307" s="291">
        <v>1.5</v>
      </c>
      <c r="I307" s="292"/>
      <c r="J307" s="288"/>
      <c r="K307" s="288"/>
      <c r="L307" s="293"/>
      <c r="M307" s="294"/>
      <c r="N307" s="295"/>
      <c r="O307" s="295"/>
      <c r="P307" s="295"/>
      <c r="Q307" s="295"/>
      <c r="R307" s="295"/>
      <c r="S307" s="295"/>
      <c r="T307" s="29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97" t="s">
        <v>225</v>
      </c>
      <c r="AU307" s="297" t="s">
        <v>91</v>
      </c>
      <c r="AV307" s="14" t="s">
        <v>140</v>
      </c>
      <c r="AW307" s="14" t="s">
        <v>33</v>
      </c>
      <c r="AX307" s="14" t="s">
        <v>85</v>
      </c>
      <c r="AY307" s="297" t="s">
        <v>217</v>
      </c>
    </row>
    <row r="308" s="2" customFormat="1" ht="21.75" customHeight="1">
      <c r="A308" s="40"/>
      <c r="B308" s="41"/>
      <c r="C308" s="309" t="s">
        <v>550</v>
      </c>
      <c r="D308" s="309" t="s">
        <v>386</v>
      </c>
      <c r="E308" s="310" t="s">
        <v>707</v>
      </c>
      <c r="F308" s="311" t="s">
        <v>708</v>
      </c>
      <c r="G308" s="312" t="s">
        <v>223</v>
      </c>
      <c r="H308" s="313">
        <v>1.575</v>
      </c>
      <c r="I308" s="314"/>
      <c r="J308" s="315">
        <f>ROUND(I308*H308,2)</f>
        <v>0</v>
      </c>
      <c r="K308" s="316"/>
      <c r="L308" s="317"/>
      <c r="M308" s="318" t="s">
        <v>1</v>
      </c>
      <c r="N308" s="319" t="s">
        <v>44</v>
      </c>
      <c r="O308" s="99"/>
      <c r="P308" s="272">
        <f>O308*H308</f>
        <v>0</v>
      </c>
      <c r="Q308" s="272">
        <v>0.0092999999999999992</v>
      </c>
      <c r="R308" s="272">
        <f>Q308*H308</f>
        <v>0.014647499999999999</v>
      </c>
      <c r="S308" s="272">
        <v>0</v>
      </c>
      <c r="T308" s="273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74" t="s">
        <v>381</v>
      </c>
      <c r="AT308" s="274" t="s">
        <v>386</v>
      </c>
      <c r="AU308" s="274" t="s">
        <v>91</v>
      </c>
      <c r="AY308" s="17" t="s">
        <v>217</v>
      </c>
      <c r="BE308" s="159">
        <f>IF(N308="základná",J308,0)</f>
        <v>0</v>
      </c>
      <c r="BF308" s="159">
        <f>IF(N308="znížená",J308,0)</f>
        <v>0</v>
      </c>
      <c r="BG308" s="159">
        <f>IF(N308="zákl. prenesená",J308,0)</f>
        <v>0</v>
      </c>
      <c r="BH308" s="159">
        <f>IF(N308="zníž. prenesená",J308,0)</f>
        <v>0</v>
      </c>
      <c r="BI308" s="159">
        <f>IF(N308="nulová",J308,0)</f>
        <v>0</v>
      </c>
      <c r="BJ308" s="17" t="s">
        <v>91</v>
      </c>
      <c r="BK308" s="159">
        <f>ROUND(I308*H308,2)</f>
        <v>0</v>
      </c>
      <c r="BL308" s="17" t="s">
        <v>257</v>
      </c>
      <c r="BM308" s="274" t="s">
        <v>709</v>
      </c>
    </row>
    <row r="309" s="13" customFormat="1">
      <c r="A309" s="13"/>
      <c r="B309" s="275"/>
      <c r="C309" s="276"/>
      <c r="D309" s="277" t="s">
        <v>225</v>
      </c>
      <c r="E309" s="276"/>
      <c r="F309" s="279" t="s">
        <v>1042</v>
      </c>
      <c r="G309" s="276"/>
      <c r="H309" s="280">
        <v>1.575</v>
      </c>
      <c r="I309" s="281"/>
      <c r="J309" s="276"/>
      <c r="K309" s="276"/>
      <c r="L309" s="282"/>
      <c r="M309" s="283"/>
      <c r="N309" s="284"/>
      <c r="O309" s="284"/>
      <c r="P309" s="284"/>
      <c r="Q309" s="284"/>
      <c r="R309" s="284"/>
      <c r="S309" s="284"/>
      <c r="T309" s="28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86" t="s">
        <v>225</v>
      </c>
      <c r="AU309" s="286" t="s">
        <v>91</v>
      </c>
      <c r="AV309" s="13" t="s">
        <v>91</v>
      </c>
      <c r="AW309" s="13" t="s">
        <v>4</v>
      </c>
      <c r="AX309" s="13" t="s">
        <v>85</v>
      </c>
      <c r="AY309" s="286" t="s">
        <v>217</v>
      </c>
    </row>
    <row r="310" s="2" customFormat="1" ht="21.75" customHeight="1">
      <c r="A310" s="40"/>
      <c r="B310" s="41"/>
      <c r="C310" s="262" t="s">
        <v>554</v>
      </c>
      <c r="D310" s="262" t="s">
        <v>220</v>
      </c>
      <c r="E310" s="263" t="s">
        <v>712</v>
      </c>
      <c r="F310" s="264" t="s">
        <v>713</v>
      </c>
      <c r="G310" s="265" t="s">
        <v>406</v>
      </c>
      <c r="H310" s="266"/>
      <c r="I310" s="267"/>
      <c r="J310" s="268">
        <f>ROUND(I310*H310,2)</f>
        <v>0</v>
      </c>
      <c r="K310" s="269"/>
      <c r="L310" s="43"/>
      <c r="M310" s="270" t="s">
        <v>1</v>
      </c>
      <c r="N310" s="271" t="s">
        <v>44</v>
      </c>
      <c r="O310" s="99"/>
      <c r="P310" s="272">
        <f>O310*H310</f>
        <v>0</v>
      </c>
      <c r="Q310" s="272">
        <v>0</v>
      </c>
      <c r="R310" s="272">
        <f>Q310*H310</f>
        <v>0</v>
      </c>
      <c r="S310" s="272">
        <v>0</v>
      </c>
      <c r="T310" s="273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74" t="s">
        <v>257</v>
      </c>
      <c r="AT310" s="274" t="s">
        <v>220</v>
      </c>
      <c r="AU310" s="274" t="s">
        <v>91</v>
      </c>
      <c r="AY310" s="17" t="s">
        <v>217</v>
      </c>
      <c r="BE310" s="159">
        <f>IF(N310="základná",J310,0)</f>
        <v>0</v>
      </c>
      <c r="BF310" s="159">
        <f>IF(N310="znížená",J310,0)</f>
        <v>0</v>
      </c>
      <c r="BG310" s="159">
        <f>IF(N310="zákl. prenesená",J310,0)</f>
        <v>0</v>
      </c>
      <c r="BH310" s="159">
        <f>IF(N310="zníž. prenesená",J310,0)</f>
        <v>0</v>
      </c>
      <c r="BI310" s="159">
        <f>IF(N310="nulová",J310,0)</f>
        <v>0</v>
      </c>
      <c r="BJ310" s="17" t="s">
        <v>91</v>
      </c>
      <c r="BK310" s="159">
        <f>ROUND(I310*H310,2)</f>
        <v>0</v>
      </c>
      <c r="BL310" s="17" t="s">
        <v>257</v>
      </c>
      <c r="BM310" s="274" t="s">
        <v>714</v>
      </c>
    </row>
    <row r="311" s="12" customFormat="1" ht="22.8" customHeight="1">
      <c r="A311" s="12"/>
      <c r="B311" s="247"/>
      <c r="C311" s="248"/>
      <c r="D311" s="249" t="s">
        <v>77</v>
      </c>
      <c r="E311" s="260" t="s">
        <v>715</v>
      </c>
      <c r="F311" s="260" t="s">
        <v>716</v>
      </c>
      <c r="G311" s="248"/>
      <c r="H311" s="248"/>
      <c r="I311" s="251"/>
      <c r="J311" s="261">
        <f>BK311</f>
        <v>0</v>
      </c>
      <c r="K311" s="248"/>
      <c r="L311" s="252"/>
      <c r="M311" s="253"/>
      <c r="N311" s="254"/>
      <c r="O311" s="254"/>
      <c r="P311" s="255">
        <f>SUM(P312:P317)</f>
        <v>0</v>
      </c>
      <c r="Q311" s="254"/>
      <c r="R311" s="255">
        <f>SUM(R312:R317)</f>
        <v>0.0055198584</v>
      </c>
      <c r="S311" s="254"/>
      <c r="T311" s="256">
        <f>SUM(T312:T317)</f>
        <v>0.0025514999999999999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57" t="s">
        <v>91</v>
      </c>
      <c r="AT311" s="258" t="s">
        <v>77</v>
      </c>
      <c r="AU311" s="258" t="s">
        <v>85</v>
      </c>
      <c r="AY311" s="257" t="s">
        <v>217</v>
      </c>
      <c r="BK311" s="259">
        <f>SUM(BK312:BK317)</f>
        <v>0</v>
      </c>
    </row>
    <row r="312" s="2" customFormat="1" ht="33" customHeight="1">
      <c r="A312" s="40"/>
      <c r="B312" s="41"/>
      <c r="C312" s="262" t="s">
        <v>559</v>
      </c>
      <c r="D312" s="262" t="s">
        <v>220</v>
      </c>
      <c r="E312" s="263" t="s">
        <v>718</v>
      </c>
      <c r="F312" s="264" t="s">
        <v>719</v>
      </c>
      <c r="G312" s="265" t="s">
        <v>231</v>
      </c>
      <c r="H312" s="266">
        <v>1.8899999999999999</v>
      </c>
      <c r="I312" s="267"/>
      <c r="J312" s="268">
        <f>ROUND(I312*H312,2)</f>
        <v>0</v>
      </c>
      <c r="K312" s="269"/>
      <c r="L312" s="43"/>
      <c r="M312" s="270" t="s">
        <v>1</v>
      </c>
      <c r="N312" s="271" t="s">
        <v>44</v>
      </c>
      <c r="O312" s="99"/>
      <c r="P312" s="272">
        <f>O312*H312</f>
        <v>0</v>
      </c>
      <c r="Q312" s="272">
        <v>0.00292056</v>
      </c>
      <c r="R312" s="272">
        <f>Q312*H312</f>
        <v>0.0055198584</v>
      </c>
      <c r="S312" s="272">
        <v>0</v>
      </c>
      <c r="T312" s="273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74" t="s">
        <v>257</v>
      </c>
      <c r="AT312" s="274" t="s">
        <v>220</v>
      </c>
      <c r="AU312" s="274" t="s">
        <v>91</v>
      </c>
      <c r="AY312" s="17" t="s">
        <v>217</v>
      </c>
      <c r="BE312" s="159">
        <f>IF(N312="základná",J312,0)</f>
        <v>0</v>
      </c>
      <c r="BF312" s="159">
        <f>IF(N312="znížená",J312,0)</f>
        <v>0</v>
      </c>
      <c r="BG312" s="159">
        <f>IF(N312="zákl. prenesená",J312,0)</f>
        <v>0</v>
      </c>
      <c r="BH312" s="159">
        <f>IF(N312="zníž. prenesená",J312,0)</f>
        <v>0</v>
      </c>
      <c r="BI312" s="159">
        <f>IF(N312="nulová",J312,0)</f>
        <v>0</v>
      </c>
      <c r="BJ312" s="17" t="s">
        <v>91</v>
      </c>
      <c r="BK312" s="159">
        <f>ROUND(I312*H312,2)</f>
        <v>0</v>
      </c>
      <c r="BL312" s="17" t="s">
        <v>257</v>
      </c>
      <c r="BM312" s="274" t="s">
        <v>720</v>
      </c>
    </row>
    <row r="313" s="13" customFormat="1">
      <c r="A313" s="13"/>
      <c r="B313" s="275"/>
      <c r="C313" s="276"/>
      <c r="D313" s="277" t="s">
        <v>225</v>
      </c>
      <c r="E313" s="278" t="s">
        <v>1</v>
      </c>
      <c r="F313" s="279" t="s">
        <v>151</v>
      </c>
      <c r="G313" s="276"/>
      <c r="H313" s="280">
        <v>1.8899999999999999</v>
      </c>
      <c r="I313" s="281"/>
      <c r="J313" s="276"/>
      <c r="K313" s="276"/>
      <c r="L313" s="282"/>
      <c r="M313" s="283"/>
      <c r="N313" s="284"/>
      <c r="O313" s="284"/>
      <c r="P313" s="284"/>
      <c r="Q313" s="284"/>
      <c r="R313" s="284"/>
      <c r="S313" s="284"/>
      <c r="T313" s="28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86" t="s">
        <v>225</v>
      </c>
      <c r="AU313" s="286" t="s">
        <v>91</v>
      </c>
      <c r="AV313" s="13" t="s">
        <v>91</v>
      </c>
      <c r="AW313" s="13" t="s">
        <v>33</v>
      </c>
      <c r="AX313" s="13" t="s">
        <v>85</v>
      </c>
      <c r="AY313" s="286" t="s">
        <v>217</v>
      </c>
    </row>
    <row r="314" s="2" customFormat="1" ht="24.15" customHeight="1">
      <c r="A314" s="40"/>
      <c r="B314" s="41"/>
      <c r="C314" s="262" t="s">
        <v>564</v>
      </c>
      <c r="D314" s="262" t="s">
        <v>220</v>
      </c>
      <c r="E314" s="263" t="s">
        <v>722</v>
      </c>
      <c r="F314" s="264" t="s">
        <v>723</v>
      </c>
      <c r="G314" s="265" t="s">
        <v>231</v>
      </c>
      <c r="H314" s="266">
        <v>1.8899999999999999</v>
      </c>
      <c r="I314" s="267"/>
      <c r="J314" s="268">
        <f>ROUND(I314*H314,2)</f>
        <v>0</v>
      </c>
      <c r="K314" s="269"/>
      <c r="L314" s="43"/>
      <c r="M314" s="270" t="s">
        <v>1</v>
      </c>
      <c r="N314" s="271" t="s">
        <v>44</v>
      </c>
      <c r="O314" s="99"/>
      <c r="P314" s="272">
        <f>O314*H314</f>
        <v>0</v>
      </c>
      <c r="Q314" s="272">
        <v>0</v>
      </c>
      <c r="R314" s="272">
        <f>Q314*H314</f>
        <v>0</v>
      </c>
      <c r="S314" s="272">
        <v>0.0013500000000000001</v>
      </c>
      <c r="T314" s="273">
        <f>S314*H314</f>
        <v>0.0025514999999999999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74" t="s">
        <v>257</v>
      </c>
      <c r="AT314" s="274" t="s">
        <v>220</v>
      </c>
      <c r="AU314" s="274" t="s">
        <v>91</v>
      </c>
      <c r="AY314" s="17" t="s">
        <v>217</v>
      </c>
      <c r="BE314" s="159">
        <f>IF(N314="základná",J314,0)</f>
        <v>0</v>
      </c>
      <c r="BF314" s="159">
        <f>IF(N314="znížená",J314,0)</f>
        <v>0</v>
      </c>
      <c r="BG314" s="159">
        <f>IF(N314="zákl. prenesená",J314,0)</f>
        <v>0</v>
      </c>
      <c r="BH314" s="159">
        <f>IF(N314="zníž. prenesená",J314,0)</f>
        <v>0</v>
      </c>
      <c r="BI314" s="159">
        <f>IF(N314="nulová",J314,0)</f>
        <v>0</v>
      </c>
      <c r="BJ314" s="17" t="s">
        <v>91</v>
      </c>
      <c r="BK314" s="159">
        <f>ROUND(I314*H314,2)</f>
        <v>0</v>
      </c>
      <c r="BL314" s="17" t="s">
        <v>257</v>
      </c>
      <c r="BM314" s="274" t="s">
        <v>724</v>
      </c>
    </row>
    <row r="315" s="13" customFormat="1">
      <c r="A315" s="13"/>
      <c r="B315" s="275"/>
      <c r="C315" s="276"/>
      <c r="D315" s="277" t="s">
        <v>225</v>
      </c>
      <c r="E315" s="278" t="s">
        <v>1</v>
      </c>
      <c r="F315" s="279" t="s">
        <v>725</v>
      </c>
      <c r="G315" s="276"/>
      <c r="H315" s="280">
        <v>1.8899999999999999</v>
      </c>
      <c r="I315" s="281"/>
      <c r="J315" s="276"/>
      <c r="K315" s="276"/>
      <c r="L315" s="282"/>
      <c r="M315" s="283"/>
      <c r="N315" s="284"/>
      <c r="O315" s="284"/>
      <c r="P315" s="284"/>
      <c r="Q315" s="284"/>
      <c r="R315" s="284"/>
      <c r="S315" s="284"/>
      <c r="T315" s="28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86" t="s">
        <v>225</v>
      </c>
      <c r="AU315" s="286" t="s">
        <v>91</v>
      </c>
      <c r="AV315" s="13" t="s">
        <v>91</v>
      </c>
      <c r="AW315" s="13" t="s">
        <v>33</v>
      </c>
      <c r="AX315" s="13" t="s">
        <v>78</v>
      </c>
      <c r="AY315" s="286" t="s">
        <v>217</v>
      </c>
    </row>
    <row r="316" s="14" customFormat="1">
      <c r="A316" s="14"/>
      <c r="B316" s="287"/>
      <c r="C316" s="288"/>
      <c r="D316" s="277" t="s">
        <v>225</v>
      </c>
      <c r="E316" s="289" t="s">
        <v>151</v>
      </c>
      <c r="F316" s="290" t="s">
        <v>228</v>
      </c>
      <c r="G316" s="288"/>
      <c r="H316" s="291">
        <v>1.8899999999999999</v>
      </c>
      <c r="I316" s="292"/>
      <c r="J316" s="288"/>
      <c r="K316" s="288"/>
      <c r="L316" s="293"/>
      <c r="M316" s="294"/>
      <c r="N316" s="295"/>
      <c r="O316" s="295"/>
      <c r="P316" s="295"/>
      <c r="Q316" s="295"/>
      <c r="R316" s="295"/>
      <c r="S316" s="295"/>
      <c r="T316" s="29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97" t="s">
        <v>225</v>
      </c>
      <c r="AU316" s="297" t="s">
        <v>91</v>
      </c>
      <c r="AV316" s="14" t="s">
        <v>140</v>
      </c>
      <c r="AW316" s="14" t="s">
        <v>33</v>
      </c>
      <c r="AX316" s="14" t="s">
        <v>85</v>
      </c>
      <c r="AY316" s="297" t="s">
        <v>217</v>
      </c>
    </row>
    <row r="317" s="2" customFormat="1" ht="24.15" customHeight="1">
      <c r="A317" s="40"/>
      <c r="B317" s="41"/>
      <c r="C317" s="262" t="s">
        <v>568</v>
      </c>
      <c r="D317" s="262" t="s">
        <v>220</v>
      </c>
      <c r="E317" s="263" t="s">
        <v>727</v>
      </c>
      <c r="F317" s="264" t="s">
        <v>728</v>
      </c>
      <c r="G317" s="265" t="s">
        <v>406</v>
      </c>
      <c r="H317" s="266"/>
      <c r="I317" s="267"/>
      <c r="J317" s="268">
        <f>ROUND(I317*H317,2)</f>
        <v>0</v>
      </c>
      <c r="K317" s="269"/>
      <c r="L317" s="43"/>
      <c r="M317" s="270" t="s">
        <v>1</v>
      </c>
      <c r="N317" s="271" t="s">
        <v>44</v>
      </c>
      <c r="O317" s="99"/>
      <c r="P317" s="272">
        <f>O317*H317</f>
        <v>0</v>
      </c>
      <c r="Q317" s="272">
        <v>0</v>
      </c>
      <c r="R317" s="272">
        <f>Q317*H317</f>
        <v>0</v>
      </c>
      <c r="S317" s="272">
        <v>0</v>
      </c>
      <c r="T317" s="273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74" t="s">
        <v>257</v>
      </c>
      <c r="AT317" s="274" t="s">
        <v>220</v>
      </c>
      <c r="AU317" s="274" t="s">
        <v>91</v>
      </c>
      <c r="AY317" s="17" t="s">
        <v>217</v>
      </c>
      <c r="BE317" s="159">
        <f>IF(N317="základná",J317,0)</f>
        <v>0</v>
      </c>
      <c r="BF317" s="159">
        <f>IF(N317="znížená",J317,0)</f>
        <v>0</v>
      </c>
      <c r="BG317" s="159">
        <f>IF(N317="zákl. prenesená",J317,0)</f>
        <v>0</v>
      </c>
      <c r="BH317" s="159">
        <f>IF(N317="zníž. prenesená",J317,0)</f>
        <v>0</v>
      </c>
      <c r="BI317" s="159">
        <f>IF(N317="nulová",J317,0)</f>
        <v>0</v>
      </c>
      <c r="BJ317" s="17" t="s">
        <v>91</v>
      </c>
      <c r="BK317" s="159">
        <f>ROUND(I317*H317,2)</f>
        <v>0</v>
      </c>
      <c r="BL317" s="17" t="s">
        <v>257</v>
      </c>
      <c r="BM317" s="274" t="s">
        <v>729</v>
      </c>
    </row>
    <row r="318" s="12" customFormat="1" ht="22.8" customHeight="1">
      <c r="A318" s="12"/>
      <c r="B318" s="247"/>
      <c r="C318" s="248"/>
      <c r="D318" s="249" t="s">
        <v>77</v>
      </c>
      <c r="E318" s="260" t="s">
        <v>730</v>
      </c>
      <c r="F318" s="260" t="s">
        <v>731</v>
      </c>
      <c r="G318" s="248"/>
      <c r="H318" s="248"/>
      <c r="I318" s="251"/>
      <c r="J318" s="261">
        <f>BK318</f>
        <v>0</v>
      </c>
      <c r="K318" s="248"/>
      <c r="L318" s="252"/>
      <c r="M318" s="253"/>
      <c r="N318" s="254"/>
      <c r="O318" s="254"/>
      <c r="P318" s="255">
        <f>SUM(P319:P327)</f>
        <v>0</v>
      </c>
      <c r="Q318" s="254"/>
      <c r="R318" s="255">
        <f>SUM(R319:R327)</f>
        <v>0.11195899999999999</v>
      </c>
      <c r="S318" s="254"/>
      <c r="T318" s="256">
        <f>SUM(T319:T327)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57" t="s">
        <v>91</v>
      </c>
      <c r="AT318" s="258" t="s">
        <v>77</v>
      </c>
      <c r="AU318" s="258" t="s">
        <v>85</v>
      </c>
      <c r="AY318" s="257" t="s">
        <v>217</v>
      </c>
      <c r="BK318" s="259">
        <f>SUM(BK319:BK327)</f>
        <v>0</v>
      </c>
    </row>
    <row r="319" s="2" customFormat="1" ht="24.15" customHeight="1">
      <c r="A319" s="40"/>
      <c r="B319" s="41"/>
      <c r="C319" s="262" t="s">
        <v>572</v>
      </c>
      <c r="D319" s="262" t="s">
        <v>220</v>
      </c>
      <c r="E319" s="263" t="s">
        <v>733</v>
      </c>
      <c r="F319" s="264" t="s">
        <v>734</v>
      </c>
      <c r="G319" s="265" t="s">
        <v>231</v>
      </c>
      <c r="H319" s="266">
        <v>6.2999999999999998</v>
      </c>
      <c r="I319" s="267"/>
      <c r="J319" s="268">
        <f>ROUND(I319*H319,2)</f>
        <v>0</v>
      </c>
      <c r="K319" s="269"/>
      <c r="L319" s="43"/>
      <c r="M319" s="270" t="s">
        <v>1</v>
      </c>
      <c r="N319" s="271" t="s">
        <v>44</v>
      </c>
      <c r="O319" s="99"/>
      <c r="P319" s="272">
        <f>O319*H319</f>
        <v>0</v>
      </c>
      <c r="Q319" s="272">
        <v>0.00022000000000000001</v>
      </c>
      <c r="R319" s="272">
        <f>Q319*H319</f>
        <v>0.0013860000000000001</v>
      </c>
      <c r="S319" s="272">
        <v>0</v>
      </c>
      <c r="T319" s="273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74" t="s">
        <v>257</v>
      </c>
      <c r="AT319" s="274" t="s">
        <v>220</v>
      </c>
      <c r="AU319" s="274" t="s">
        <v>91</v>
      </c>
      <c r="AY319" s="17" t="s">
        <v>217</v>
      </c>
      <c r="BE319" s="159">
        <f>IF(N319="základná",J319,0)</f>
        <v>0</v>
      </c>
      <c r="BF319" s="159">
        <f>IF(N319="znížená",J319,0)</f>
        <v>0</v>
      </c>
      <c r="BG319" s="159">
        <f>IF(N319="zákl. prenesená",J319,0)</f>
        <v>0</v>
      </c>
      <c r="BH319" s="159">
        <f>IF(N319="zníž. prenesená",J319,0)</f>
        <v>0</v>
      </c>
      <c r="BI319" s="159">
        <f>IF(N319="nulová",J319,0)</f>
        <v>0</v>
      </c>
      <c r="BJ319" s="17" t="s">
        <v>91</v>
      </c>
      <c r="BK319" s="159">
        <f>ROUND(I319*H319,2)</f>
        <v>0</v>
      </c>
      <c r="BL319" s="17" t="s">
        <v>257</v>
      </c>
      <c r="BM319" s="274" t="s">
        <v>735</v>
      </c>
    </row>
    <row r="320" s="13" customFormat="1">
      <c r="A320" s="13"/>
      <c r="B320" s="275"/>
      <c r="C320" s="276"/>
      <c r="D320" s="277" t="s">
        <v>225</v>
      </c>
      <c r="E320" s="278" t="s">
        <v>1</v>
      </c>
      <c r="F320" s="279" t="s">
        <v>736</v>
      </c>
      <c r="G320" s="276"/>
      <c r="H320" s="280">
        <v>6.2999999999999998</v>
      </c>
      <c r="I320" s="281"/>
      <c r="J320" s="276"/>
      <c r="K320" s="276"/>
      <c r="L320" s="282"/>
      <c r="M320" s="283"/>
      <c r="N320" s="284"/>
      <c r="O320" s="284"/>
      <c r="P320" s="284"/>
      <c r="Q320" s="284"/>
      <c r="R320" s="284"/>
      <c r="S320" s="284"/>
      <c r="T320" s="28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86" t="s">
        <v>225</v>
      </c>
      <c r="AU320" s="286" t="s">
        <v>91</v>
      </c>
      <c r="AV320" s="13" t="s">
        <v>91</v>
      </c>
      <c r="AW320" s="13" t="s">
        <v>33</v>
      </c>
      <c r="AX320" s="13" t="s">
        <v>78</v>
      </c>
      <c r="AY320" s="286" t="s">
        <v>217</v>
      </c>
    </row>
    <row r="321" s="14" customFormat="1">
      <c r="A321" s="14"/>
      <c r="B321" s="287"/>
      <c r="C321" s="288"/>
      <c r="D321" s="277" t="s">
        <v>225</v>
      </c>
      <c r="E321" s="289" t="s">
        <v>141</v>
      </c>
      <c r="F321" s="290" t="s">
        <v>228</v>
      </c>
      <c r="G321" s="288"/>
      <c r="H321" s="291">
        <v>6.2999999999999998</v>
      </c>
      <c r="I321" s="292"/>
      <c r="J321" s="288"/>
      <c r="K321" s="288"/>
      <c r="L321" s="293"/>
      <c r="M321" s="294"/>
      <c r="N321" s="295"/>
      <c r="O321" s="295"/>
      <c r="P321" s="295"/>
      <c r="Q321" s="295"/>
      <c r="R321" s="295"/>
      <c r="S321" s="295"/>
      <c r="T321" s="29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97" t="s">
        <v>225</v>
      </c>
      <c r="AU321" s="297" t="s">
        <v>91</v>
      </c>
      <c r="AV321" s="14" t="s">
        <v>140</v>
      </c>
      <c r="AW321" s="14" t="s">
        <v>33</v>
      </c>
      <c r="AX321" s="14" t="s">
        <v>85</v>
      </c>
      <c r="AY321" s="297" t="s">
        <v>217</v>
      </c>
    </row>
    <row r="322" s="2" customFormat="1" ht="37.8" customHeight="1">
      <c r="A322" s="40"/>
      <c r="B322" s="41"/>
      <c r="C322" s="309" t="s">
        <v>576</v>
      </c>
      <c r="D322" s="309" t="s">
        <v>386</v>
      </c>
      <c r="E322" s="310" t="s">
        <v>738</v>
      </c>
      <c r="F322" s="311" t="s">
        <v>739</v>
      </c>
      <c r="G322" s="312" t="s">
        <v>231</v>
      </c>
      <c r="H322" s="313">
        <v>6.6150000000000002</v>
      </c>
      <c r="I322" s="314"/>
      <c r="J322" s="315">
        <f>ROUND(I322*H322,2)</f>
        <v>0</v>
      </c>
      <c r="K322" s="316"/>
      <c r="L322" s="317"/>
      <c r="M322" s="318" t="s">
        <v>1</v>
      </c>
      <c r="N322" s="319" t="s">
        <v>44</v>
      </c>
      <c r="O322" s="99"/>
      <c r="P322" s="272">
        <f>O322*H322</f>
        <v>0</v>
      </c>
      <c r="Q322" s="272">
        <v>0.00010000000000000001</v>
      </c>
      <c r="R322" s="272">
        <f>Q322*H322</f>
        <v>0.00066150000000000009</v>
      </c>
      <c r="S322" s="272">
        <v>0</v>
      </c>
      <c r="T322" s="273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74" t="s">
        <v>381</v>
      </c>
      <c r="AT322" s="274" t="s">
        <v>386</v>
      </c>
      <c r="AU322" s="274" t="s">
        <v>91</v>
      </c>
      <c r="AY322" s="17" t="s">
        <v>217</v>
      </c>
      <c r="BE322" s="159">
        <f>IF(N322="základná",J322,0)</f>
        <v>0</v>
      </c>
      <c r="BF322" s="159">
        <f>IF(N322="znížená",J322,0)</f>
        <v>0</v>
      </c>
      <c r="BG322" s="159">
        <f>IF(N322="zákl. prenesená",J322,0)</f>
        <v>0</v>
      </c>
      <c r="BH322" s="159">
        <f>IF(N322="zníž. prenesená",J322,0)</f>
        <v>0</v>
      </c>
      <c r="BI322" s="159">
        <f>IF(N322="nulová",J322,0)</f>
        <v>0</v>
      </c>
      <c r="BJ322" s="17" t="s">
        <v>91</v>
      </c>
      <c r="BK322" s="159">
        <f>ROUND(I322*H322,2)</f>
        <v>0</v>
      </c>
      <c r="BL322" s="17" t="s">
        <v>257</v>
      </c>
      <c r="BM322" s="274" t="s">
        <v>740</v>
      </c>
    </row>
    <row r="323" s="2" customFormat="1" ht="37.8" customHeight="1">
      <c r="A323" s="40"/>
      <c r="B323" s="41"/>
      <c r="C323" s="309" t="s">
        <v>580</v>
      </c>
      <c r="D323" s="309" t="s">
        <v>386</v>
      </c>
      <c r="E323" s="310" t="s">
        <v>742</v>
      </c>
      <c r="F323" s="311" t="s">
        <v>743</v>
      </c>
      <c r="G323" s="312" t="s">
        <v>231</v>
      </c>
      <c r="H323" s="313">
        <v>6.6150000000000002</v>
      </c>
      <c r="I323" s="314"/>
      <c r="J323" s="315">
        <f>ROUND(I323*H323,2)</f>
        <v>0</v>
      </c>
      <c r="K323" s="316"/>
      <c r="L323" s="317"/>
      <c r="M323" s="318" t="s">
        <v>1</v>
      </c>
      <c r="N323" s="319" t="s">
        <v>44</v>
      </c>
      <c r="O323" s="99"/>
      <c r="P323" s="272">
        <f>O323*H323</f>
        <v>0</v>
      </c>
      <c r="Q323" s="272">
        <v>0.00010000000000000001</v>
      </c>
      <c r="R323" s="272">
        <f>Q323*H323</f>
        <v>0.00066150000000000009</v>
      </c>
      <c r="S323" s="272">
        <v>0</v>
      </c>
      <c r="T323" s="273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74" t="s">
        <v>381</v>
      </c>
      <c r="AT323" s="274" t="s">
        <v>386</v>
      </c>
      <c r="AU323" s="274" t="s">
        <v>91</v>
      </c>
      <c r="AY323" s="17" t="s">
        <v>217</v>
      </c>
      <c r="BE323" s="159">
        <f>IF(N323="základná",J323,0)</f>
        <v>0</v>
      </c>
      <c r="BF323" s="159">
        <f>IF(N323="znížená",J323,0)</f>
        <v>0</v>
      </c>
      <c r="BG323" s="159">
        <f>IF(N323="zákl. prenesená",J323,0)</f>
        <v>0</v>
      </c>
      <c r="BH323" s="159">
        <f>IF(N323="zníž. prenesená",J323,0)</f>
        <v>0</v>
      </c>
      <c r="BI323" s="159">
        <f>IF(N323="nulová",J323,0)</f>
        <v>0</v>
      </c>
      <c r="BJ323" s="17" t="s">
        <v>91</v>
      </c>
      <c r="BK323" s="159">
        <f>ROUND(I323*H323,2)</f>
        <v>0</v>
      </c>
      <c r="BL323" s="17" t="s">
        <v>257</v>
      </c>
      <c r="BM323" s="274" t="s">
        <v>744</v>
      </c>
    </row>
    <row r="324" s="2" customFormat="1" ht="24.15" customHeight="1">
      <c r="A324" s="40"/>
      <c r="B324" s="41"/>
      <c r="C324" s="309" t="s">
        <v>584</v>
      </c>
      <c r="D324" s="309" t="s">
        <v>386</v>
      </c>
      <c r="E324" s="310" t="s">
        <v>746</v>
      </c>
      <c r="F324" s="311" t="s">
        <v>747</v>
      </c>
      <c r="G324" s="312" t="s">
        <v>231</v>
      </c>
      <c r="H324" s="313">
        <v>6.2999999999999998</v>
      </c>
      <c r="I324" s="314"/>
      <c r="J324" s="315">
        <f>ROUND(I324*H324,2)</f>
        <v>0</v>
      </c>
      <c r="K324" s="316"/>
      <c r="L324" s="317"/>
      <c r="M324" s="318" t="s">
        <v>1</v>
      </c>
      <c r="N324" s="319" t="s">
        <v>44</v>
      </c>
      <c r="O324" s="99"/>
      <c r="P324" s="272">
        <f>O324*H324</f>
        <v>0</v>
      </c>
      <c r="Q324" s="272">
        <v>0.016899999999999998</v>
      </c>
      <c r="R324" s="272">
        <f>Q324*H324</f>
        <v>0.10646999999999998</v>
      </c>
      <c r="S324" s="272">
        <v>0</v>
      </c>
      <c r="T324" s="273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74" t="s">
        <v>381</v>
      </c>
      <c r="AT324" s="274" t="s">
        <v>386</v>
      </c>
      <c r="AU324" s="274" t="s">
        <v>91</v>
      </c>
      <c r="AY324" s="17" t="s">
        <v>217</v>
      </c>
      <c r="BE324" s="159">
        <f>IF(N324="základná",J324,0)</f>
        <v>0</v>
      </c>
      <c r="BF324" s="159">
        <f>IF(N324="znížená",J324,0)</f>
        <v>0</v>
      </c>
      <c r="BG324" s="159">
        <f>IF(N324="zákl. prenesená",J324,0)</f>
        <v>0</v>
      </c>
      <c r="BH324" s="159">
        <f>IF(N324="zníž. prenesená",J324,0)</f>
        <v>0</v>
      </c>
      <c r="BI324" s="159">
        <f>IF(N324="nulová",J324,0)</f>
        <v>0</v>
      </c>
      <c r="BJ324" s="17" t="s">
        <v>91</v>
      </c>
      <c r="BK324" s="159">
        <f>ROUND(I324*H324,2)</f>
        <v>0</v>
      </c>
      <c r="BL324" s="17" t="s">
        <v>257</v>
      </c>
      <c r="BM324" s="274" t="s">
        <v>748</v>
      </c>
    </row>
    <row r="325" s="2" customFormat="1" ht="24.15" customHeight="1">
      <c r="A325" s="40"/>
      <c r="B325" s="41"/>
      <c r="C325" s="262" t="s">
        <v>588</v>
      </c>
      <c r="D325" s="262" t="s">
        <v>220</v>
      </c>
      <c r="E325" s="263" t="s">
        <v>766</v>
      </c>
      <c r="F325" s="264" t="s">
        <v>767</v>
      </c>
      <c r="G325" s="265" t="s">
        <v>305</v>
      </c>
      <c r="H325" s="266">
        <v>2</v>
      </c>
      <c r="I325" s="267"/>
      <c r="J325" s="268">
        <f>ROUND(I325*H325,2)</f>
        <v>0</v>
      </c>
      <c r="K325" s="269"/>
      <c r="L325" s="43"/>
      <c r="M325" s="270" t="s">
        <v>1</v>
      </c>
      <c r="N325" s="271" t="s">
        <v>44</v>
      </c>
      <c r="O325" s="99"/>
      <c r="P325" s="272">
        <f>O325*H325</f>
        <v>0</v>
      </c>
      <c r="Q325" s="272">
        <v>0.00025000000000000001</v>
      </c>
      <c r="R325" s="272">
        <f>Q325*H325</f>
        <v>0.00050000000000000001</v>
      </c>
      <c r="S325" s="272">
        <v>0</v>
      </c>
      <c r="T325" s="273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74" t="s">
        <v>257</v>
      </c>
      <c r="AT325" s="274" t="s">
        <v>220</v>
      </c>
      <c r="AU325" s="274" t="s">
        <v>91</v>
      </c>
      <c r="AY325" s="17" t="s">
        <v>217</v>
      </c>
      <c r="BE325" s="159">
        <f>IF(N325="základná",J325,0)</f>
        <v>0</v>
      </c>
      <c r="BF325" s="159">
        <f>IF(N325="znížená",J325,0)</f>
        <v>0</v>
      </c>
      <c r="BG325" s="159">
        <f>IF(N325="zákl. prenesená",J325,0)</f>
        <v>0</v>
      </c>
      <c r="BH325" s="159">
        <f>IF(N325="zníž. prenesená",J325,0)</f>
        <v>0</v>
      </c>
      <c r="BI325" s="159">
        <f>IF(N325="nulová",J325,0)</f>
        <v>0</v>
      </c>
      <c r="BJ325" s="17" t="s">
        <v>91</v>
      </c>
      <c r="BK325" s="159">
        <f>ROUND(I325*H325,2)</f>
        <v>0</v>
      </c>
      <c r="BL325" s="17" t="s">
        <v>257</v>
      </c>
      <c r="BM325" s="274" t="s">
        <v>768</v>
      </c>
    </row>
    <row r="326" s="2" customFormat="1" ht="24.15" customHeight="1">
      <c r="A326" s="40"/>
      <c r="B326" s="41"/>
      <c r="C326" s="309" t="s">
        <v>592</v>
      </c>
      <c r="D326" s="309" t="s">
        <v>386</v>
      </c>
      <c r="E326" s="310" t="s">
        <v>770</v>
      </c>
      <c r="F326" s="311" t="s">
        <v>771</v>
      </c>
      <c r="G326" s="312" t="s">
        <v>231</v>
      </c>
      <c r="H326" s="313">
        <v>2</v>
      </c>
      <c r="I326" s="314"/>
      <c r="J326" s="315">
        <f>ROUND(I326*H326,2)</f>
        <v>0</v>
      </c>
      <c r="K326" s="316"/>
      <c r="L326" s="317"/>
      <c r="M326" s="318" t="s">
        <v>1</v>
      </c>
      <c r="N326" s="319" t="s">
        <v>44</v>
      </c>
      <c r="O326" s="99"/>
      <c r="P326" s="272">
        <f>O326*H326</f>
        <v>0</v>
      </c>
      <c r="Q326" s="272">
        <v>0.00114</v>
      </c>
      <c r="R326" s="272">
        <f>Q326*H326</f>
        <v>0.0022799999999999999</v>
      </c>
      <c r="S326" s="272">
        <v>0</v>
      </c>
      <c r="T326" s="273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74" t="s">
        <v>381</v>
      </c>
      <c r="AT326" s="274" t="s">
        <v>386</v>
      </c>
      <c r="AU326" s="274" t="s">
        <v>91</v>
      </c>
      <c r="AY326" s="17" t="s">
        <v>217</v>
      </c>
      <c r="BE326" s="159">
        <f>IF(N326="základná",J326,0)</f>
        <v>0</v>
      </c>
      <c r="BF326" s="159">
        <f>IF(N326="znížená",J326,0)</f>
        <v>0</v>
      </c>
      <c r="BG326" s="159">
        <f>IF(N326="zákl. prenesená",J326,0)</f>
        <v>0</v>
      </c>
      <c r="BH326" s="159">
        <f>IF(N326="zníž. prenesená",J326,0)</f>
        <v>0</v>
      </c>
      <c r="BI326" s="159">
        <f>IF(N326="nulová",J326,0)</f>
        <v>0</v>
      </c>
      <c r="BJ326" s="17" t="s">
        <v>91</v>
      </c>
      <c r="BK326" s="159">
        <f>ROUND(I326*H326,2)</f>
        <v>0</v>
      </c>
      <c r="BL326" s="17" t="s">
        <v>257</v>
      </c>
      <c r="BM326" s="274" t="s">
        <v>772</v>
      </c>
    </row>
    <row r="327" s="2" customFormat="1" ht="24.15" customHeight="1">
      <c r="A327" s="40"/>
      <c r="B327" s="41"/>
      <c r="C327" s="262" t="s">
        <v>597</v>
      </c>
      <c r="D327" s="262" t="s">
        <v>220</v>
      </c>
      <c r="E327" s="263" t="s">
        <v>782</v>
      </c>
      <c r="F327" s="264" t="s">
        <v>783</v>
      </c>
      <c r="G327" s="265" t="s">
        <v>406</v>
      </c>
      <c r="H327" s="266"/>
      <c r="I327" s="267"/>
      <c r="J327" s="268">
        <f>ROUND(I327*H327,2)</f>
        <v>0</v>
      </c>
      <c r="K327" s="269"/>
      <c r="L327" s="43"/>
      <c r="M327" s="270" t="s">
        <v>1</v>
      </c>
      <c r="N327" s="271" t="s">
        <v>44</v>
      </c>
      <c r="O327" s="99"/>
      <c r="P327" s="272">
        <f>O327*H327</f>
        <v>0</v>
      </c>
      <c r="Q327" s="272">
        <v>0</v>
      </c>
      <c r="R327" s="272">
        <f>Q327*H327</f>
        <v>0</v>
      </c>
      <c r="S327" s="272">
        <v>0</v>
      </c>
      <c r="T327" s="273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74" t="s">
        <v>257</v>
      </c>
      <c r="AT327" s="274" t="s">
        <v>220</v>
      </c>
      <c r="AU327" s="274" t="s">
        <v>91</v>
      </c>
      <c r="AY327" s="17" t="s">
        <v>217</v>
      </c>
      <c r="BE327" s="159">
        <f>IF(N327="základná",J327,0)</f>
        <v>0</v>
      </c>
      <c r="BF327" s="159">
        <f>IF(N327="znížená",J327,0)</f>
        <v>0</v>
      </c>
      <c r="BG327" s="159">
        <f>IF(N327="zákl. prenesená",J327,0)</f>
        <v>0</v>
      </c>
      <c r="BH327" s="159">
        <f>IF(N327="zníž. prenesená",J327,0)</f>
        <v>0</v>
      </c>
      <c r="BI327" s="159">
        <f>IF(N327="nulová",J327,0)</f>
        <v>0</v>
      </c>
      <c r="BJ327" s="17" t="s">
        <v>91</v>
      </c>
      <c r="BK327" s="159">
        <f>ROUND(I327*H327,2)</f>
        <v>0</v>
      </c>
      <c r="BL327" s="17" t="s">
        <v>257</v>
      </c>
      <c r="BM327" s="274" t="s">
        <v>784</v>
      </c>
    </row>
    <row r="328" s="12" customFormat="1" ht="22.8" customHeight="1">
      <c r="A328" s="12"/>
      <c r="B328" s="247"/>
      <c r="C328" s="248"/>
      <c r="D328" s="249" t="s">
        <v>77</v>
      </c>
      <c r="E328" s="260" t="s">
        <v>815</v>
      </c>
      <c r="F328" s="260" t="s">
        <v>816</v>
      </c>
      <c r="G328" s="248"/>
      <c r="H328" s="248"/>
      <c r="I328" s="251"/>
      <c r="J328" s="261">
        <f>BK328</f>
        <v>0</v>
      </c>
      <c r="K328" s="248"/>
      <c r="L328" s="252"/>
      <c r="M328" s="253"/>
      <c r="N328" s="254"/>
      <c r="O328" s="254"/>
      <c r="P328" s="255">
        <f>SUM(P329:P337)</f>
        <v>0</v>
      </c>
      <c r="Q328" s="254"/>
      <c r="R328" s="255">
        <f>SUM(R329:R337)</f>
        <v>0.10836849999999999</v>
      </c>
      <c r="S328" s="254"/>
      <c r="T328" s="256">
        <f>SUM(T329:T337)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57" t="s">
        <v>91</v>
      </c>
      <c r="AT328" s="258" t="s">
        <v>77</v>
      </c>
      <c r="AU328" s="258" t="s">
        <v>85</v>
      </c>
      <c r="AY328" s="257" t="s">
        <v>217</v>
      </c>
      <c r="BK328" s="259">
        <f>SUM(BK329:BK337)</f>
        <v>0</v>
      </c>
    </row>
    <row r="329" s="2" customFormat="1" ht="24.15" customHeight="1">
      <c r="A329" s="40"/>
      <c r="B329" s="41"/>
      <c r="C329" s="262" t="s">
        <v>601</v>
      </c>
      <c r="D329" s="262" t="s">
        <v>220</v>
      </c>
      <c r="E329" s="263" t="s">
        <v>818</v>
      </c>
      <c r="F329" s="264" t="s">
        <v>819</v>
      </c>
      <c r="G329" s="265" t="s">
        <v>223</v>
      </c>
      <c r="H329" s="266">
        <v>4.0339999999999998</v>
      </c>
      <c r="I329" s="267"/>
      <c r="J329" s="268">
        <f>ROUND(I329*H329,2)</f>
        <v>0</v>
      </c>
      <c r="K329" s="269"/>
      <c r="L329" s="43"/>
      <c r="M329" s="270" t="s">
        <v>1</v>
      </c>
      <c r="N329" s="271" t="s">
        <v>44</v>
      </c>
      <c r="O329" s="99"/>
      <c r="P329" s="272">
        <f>O329*H329</f>
        <v>0</v>
      </c>
      <c r="Q329" s="272">
        <v>0.00365</v>
      </c>
      <c r="R329" s="272">
        <f>Q329*H329</f>
        <v>0.014724099999999999</v>
      </c>
      <c r="S329" s="272">
        <v>0</v>
      </c>
      <c r="T329" s="273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74" t="s">
        <v>257</v>
      </c>
      <c r="AT329" s="274" t="s">
        <v>220</v>
      </c>
      <c r="AU329" s="274" t="s">
        <v>91</v>
      </c>
      <c r="AY329" s="17" t="s">
        <v>217</v>
      </c>
      <c r="BE329" s="159">
        <f>IF(N329="základná",J329,0)</f>
        <v>0</v>
      </c>
      <c r="BF329" s="159">
        <f>IF(N329="znížená",J329,0)</f>
        <v>0</v>
      </c>
      <c r="BG329" s="159">
        <f>IF(N329="zákl. prenesená",J329,0)</f>
        <v>0</v>
      </c>
      <c r="BH329" s="159">
        <f>IF(N329="zníž. prenesená",J329,0)</f>
        <v>0</v>
      </c>
      <c r="BI329" s="159">
        <f>IF(N329="nulová",J329,0)</f>
        <v>0</v>
      </c>
      <c r="BJ329" s="17" t="s">
        <v>91</v>
      </c>
      <c r="BK329" s="159">
        <f>ROUND(I329*H329,2)</f>
        <v>0</v>
      </c>
      <c r="BL329" s="17" t="s">
        <v>257</v>
      </c>
      <c r="BM329" s="274" t="s">
        <v>820</v>
      </c>
    </row>
    <row r="330" s="13" customFormat="1">
      <c r="A330" s="13"/>
      <c r="B330" s="275"/>
      <c r="C330" s="276"/>
      <c r="D330" s="277" t="s">
        <v>225</v>
      </c>
      <c r="E330" s="278" t="s">
        <v>1</v>
      </c>
      <c r="F330" s="279" t="s">
        <v>113</v>
      </c>
      <c r="G330" s="276"/>
      <c r="H330" s="280">
        <v>4.0339999999999998</v>
      </c>
      <c r="I330" s="281"/>
      <c r="J330" s="276"/>
      <c r="K330" s="276"/>
      <c r="L330" s="282"/>
      <c r="M330" s="283"/>
      <c r="N330" s="284"/>
      <c r="O330" s="284"/>
      <c r="P330" s="284"/>
      <c r="Q330" s="284"/>
      <c r="R330" s="284"/>
      <c r="S330" s="284"/>
      <c r="T330" s="28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86" t="s">
        <v>225</v>
      </c>
      <c r="AU330" s="286" t="s">
        <v>91</v>
      </c>
      <c r="AV330" s="13" t="s">
        <v>91</v>
      </c>
      <c r="AW330" s="13" t="s">
        <v>33</v>
      </c>
      <c r="AX330" s="13" t="s">
        <v>78</v>
      </c>
      <c r="AY330" s="286" t="s">
        <v>217</v>
      </c>
    </row>
    <row r="331" s="14" customFormat="1">
      <c r="A331" s="14"/>
      <c r="B331" s="287"/>
      <c r="C331" s="288"/>
      <c r="D331" s="277" t="s">
        <v>225</v>
      </c>
      <c r="E331" s="289" t="s">
        <v>1</v>
      </c>
      <c r="F331" s="290" t="s">
        <v>228</v>
      </c>
      <c r="G331" s="288"/>
      <c r="H331" s="291">
        <v>4.0339999999999998</v>
      </c>
      <c r="I331" s="292"/>
      <c r="J331" s="288"/>
      <c r="K331" s="288"/>
      <c r="L331" s="293"/>
      <c r="M331" s="294"/>
      <c r="N331" s="295"/>
      <c r="O331" s="295"/>
      <c r="P331" s="295"/>
      <c r="Q331" s="295"/>
      <c r="R331" s="295"/>
      <c r="S331" s="295"/>
      <c r="T331" s="29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97" t="s">
        <v>225</v>
      </c>
      <c r="AU331" s="297" t="s">
        <v>91</v>
      </c>
      <c r="AV331" s="14" t="s">
        <v>140</v>
      </c>
      <c r="AW331" s="14" t="s">
        <v>33</v>
      </c>
      <c r="AX331" s="14" t="s">
        <v>85</v>
      </c>
      <c r="AY331" s="297" t="s">
        <v>217</v>
      </c>
    </row>
    <row r="332" s="2" customFormat="1" ht="24.15" customHeight="1">
      <c r="A332" s="40"/>
      <c r="B332" s="41"/>
      <c r="C332" s="309" t="s">
        <v>605</v>
      </c>
      <c r="D332" s="309" t="s">
        <v>386</v>
      </c>
      <c r="E332" s="310" t="s">
        <v>822</v>
      </c>
      <c r="F332" s="311" t="s">
        <v>823</v>
      </c>
      <c r="G332" s="312" t="s">
        <v>223</v>
      </c>
      <c r="H332" s="313">
        <v>4.2759999999999998</v>
      </c>
      <c r="I332" s="314"/>
      <c r="J332" s="315">
        <f>ROUND(I332*H332,2)</f>
        <v>0</v>
      </c>
      <c r="K332" s="316"/>
      <c r="L332" s="317"/>
      <c r="M332" s="318" t="s">
        <v>1</v>
      </c>
      <c r="N332" s="319" t="s">
        <v>44</v>
      </c>
      <c r="O332" s="99"/>
      <c r="P332" s="272">
        <f>O332*H332</f>
        <v>0</v>
      </c>
      <c r="Q332" s="272">
        <v>0.021899999999999999</v>
      </c>
      <c r="R332" s="272">
        <f>Q332*H332</f>
        <v>0.093644399999999989</v>
      </c>
      <c r="S332" s="272">
        <v>0</v>
      </c>
      <c r="T332" s="273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74" t="s">
        <v>381</v>
      </c>
      <c r="AT332" s="274" t="s">
        <v>386</v>
      </c>
      <c r="AU332" s="274" t="s">
        <v>91</v>
      </c>
      <c r="AY332" s="17" t="s">
        <v>217</v>
      </c>
      <c r="BE332" s="159">
        <f>IF(N332="základná",J332,0)</f>
        <v>0</v>
      </c>
      <c r="BF332" s="159">
        <f>IF(N332="znížená",J332,0)</f>
        <v>0</v>
      </c>
      <c r="BG332" s="159">
        <f>IF(N332="zákl. prenesená",J332,0)</f>
        <v>0</v>
      </c>
      <c r="BH332" s="159">
        <f>IF(N332="zníž. prenesená",J332,0)</f>
        <v>0</v>
      </c>
      <c r="BI332" s="159">
        <f>IF(N332="nulová",J332,0)</f>
        <v>0</v>
      </c>
      <c r="BJ332" s="17" t="s">
        <v>91</v>
      </c>
      <c r="BK332" s="159">
        <f>ROUND(I332*H332,2)</f>
        <v>0</v>
      </c>
      <c r="BL332" s="17" t="s">
        <v>257</v>
      </c>
      <c r="BM332" s="274" t="s">
        <v>824</v>
      </c>
    </row>
    <row r="333" s="13" customFormat="1">
      <c r="A333" s="13"/>
      <c r="B333" s="275"/>
      <c r="C333" s="276"/>
      <c r="D333" s="277" t="s">
        <v>225</v>
      </c>
      <c r="E333" s="276"/>
      <c r="F333" s="279" t="s">
        <v>1043</v>
      </c>
      <c r="G333" s="276"/>
      <c r="H333" s="280">
        <v>4.2759999999999998</v>
      </c>
      <c r="I333" s="281"/>
      <c r="J333" s="276"/>
      <c r="K333" s="276"/>
      <c r="L333" s="282"/>
      <c r="M333" s="283"/>
      <c r="N333" s="284"/>
      <c r="O333" s="284"/>
      <c r="P333" s="284"/>
      <c r="Q333" s="284"/>
      <c r="R333" s="284"/>
      <c r="S333" s="284"/>
      <c r="T333" s="28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86" t="s">
        <v>225</v>
      </c>
      <c r="AU333" s="286" t="s">
        <v>91</v>
      </c>
      <c r="AV333" s="13" t="s">
        <v>91</v>
      </c>
      <c r="AW333" s="13" t="s">
        <v>4</v>
      </c>
      <c r="AX333" s="13" t="s">
        <v>85</v>
      </c>
      <c r="AY333" s="286" t="s">
        <v>217</v>
      </c>
    </row>
    <row r="334" s="2" customFormat="1" ht="24.15" customHeight="1">
      <c r="A334" s="40"/>
      <c r="B334" s="41"/>
      <c r="C334" s="262" t="s">
        <v>610</v>
      </c>
      <c r="D334" s="262" t="s">
        <v>220</v>
      </c>
      <c r="E334" s="263" t="s">
        <v>827</v>
      </c>
      <c r="F334" s="264" t="s">
        <v>828</v>
      </c>
      <c r="G334" s="265" t="s">
        <v>231</v>
      </c>
      <c r="H334" s="266">
        <v>2.52</v>
      </c>
      <c r="I334" s="267"/>
      <c r="J334" s="268">
        <f>ROUND(I334*H334,2)</f>
        <v>0</v>
      </c>
      <c r="K334" s="269"/>
      <c r="L334" s="43"/>
      <c r="M334" s="270" t="s">
        <v>1</v>
      </c>
      <c r="N334" s="271" t="s">
        <v>44</v>
      </c>
      <c r="O334" s="99"/>
      <c r="P334" s="272">
        <f>O334*H334</f>
        <v>0</v>
      </c>
      <c r="Q334" s="272">
        <v>0</v>
      </c>
      <c r="R334" s="272">
        <f>Q334*H334</f>
        <v>0</v>
      </c>
      <c r="S334" s="272">
        <v>0</v>
      </c>
      <c r="T334" s="273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74" t="s">
        <v>257</v>
      </c>
      <c r="AT334" s="274" t="s">
        <v>220</v>
      </c>
      <c r="AU334" s="274" t="s">
        <v>91</v>
      </c>
      <c r="AY334" s="17" t="s">
        <v>217</v>
      </c>
      <c r="BE334" s="159">
        <f>IF(N334="základná",J334,0)</f>
        <v>0</v>
      </c>
      <c r="BF334" s="159">
        <f>IF(N334="znížená",J334,0)</f>
        <v>0</v>
      </c>
      <c r="BG334" s="159">
        <f>IF(N334="zákl. prenesená",J334,0)</f>
        <v>0</v>
      </c>
      <c r="BH334" s="159">
        <f>IF(N334="zníž. prenesená",J334,0)</f>
        <v>0</v>
      </c>
      <c r="BI334" s="159">
        <f>IF(N334="nulová",J334,0)</f>
        <v>0</v>
      </c>
      <c r="BJ334" s="17" t="s">
        <v>91</v>
      </c>
      <c r="BK334" s="159">
        <f>ROUND(I334*H334,2)</f>
        <v>0</v>
      </c>
      <c r="BL334" s="17" t="s">
        <v>257</v>
      </c>
      <c r="BM334" s="274" t="s">
        <v>829</v>
      </c>
    </row>
    <row r="335" s="13" customFormat="1">
      <c r="A335" s="13"/>
      <c r="B335" s="275"/>
      <c r="C335" s="276"/>
      <c r="D335" s="277" t="s">
        <v>225</v>
      </c>
      <c r="E335" s="278" t="s">
        <v>1</v>
      </c>
      <c r="F335" s="279" t="s">
        <v>830</v>
      </c>
      <c r="G335" s="276"/>
      <c r="H335" s="280">
        <v>2.52</v>
      </c>
      <c r="I335" s="281"/>
      <c r="J335" s="276"/>
      <c r="K335" s="276"/>
      <c r="L335" s="282"/>
      <c r="M335" s="283"/>
      <c r="N335" s="284"/>
      <c r="O335" s="284"/>
      <c r="P335" s="284"/>
      <c r="Q335" s="284"/>
      <c r="R335" s="284"/>
      <c r="S335" s="284"/>
      <c r="T335" s="28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86" t="s">
        <v>225</v>
      </c>
      <c r="AU335" s="286" t="s">
        <v>91</v>
      </c>
      <c r="AV335" s="13" t="s">
        <v>91</v>
      </c>
      <c r="AW335" s="13" t="s">
        <v>33</v>
      </c>
      <c r="AX335" s="13" t="s">
        <v>78</v>
      </c>
      <c r="AY335" s="286" t="s">
        <v>217</v>
      </c>
    </row>
    <row r="336" s="14" customFormat="1">
      <c r="A336" s="14"/>
      <c r="B336" s="287"/>
      <c r="C336" s="288"/>
      <c r="D336" s="277" t="s">
        <v>225</v>
      </c>
      <c r="E336" s="289" t="s">
        <v>1</v>
      </c>
      <c r="F336" s="290" t="s">
        <v>228</v>
      </c>
      <c r="G336" s="288"/>
      <c r="H336" s="291">
        <v>2.52</v>
      </c>
      <c r="I336" s="292"/>
      <c r="J336" s="288"/>
      <c r="K336" s="288"/>
      <c r="L336" s="293"/>
      <c r="M336" s="294"/>
      <c r="N336" s="295"/>
      <c r="O336" s="295"/>
      <c r="P336" s="295"/>
      <c r="Q336" s="295"/>
      <c r="R336" s="295"/>
      <c r="S336" s="295"/>
      <c r="T336" s="29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97" t="s">
        <v>225</v>
      </c>
      <c r="AU336" s="297" t="s">
        <v>91</v>
      </c>
      <c r="AV336" s="14" t="s">
        <v>140</v>
      </c>
      <c r="AW336" s="14" t="s">
        <v>33</v>
      </c>
      <c r="AX336" s="14" t="s">
        <v>85</v>
      </c>
      <c r="AY336" s="297" t="s">
        <v>217</v>
      </c>
    </row>
    <row r="337" s="2" customFormat="1" ht="24.15" customHeight="1">
      <c r="A337" s="40"/>
      <c r="B337" s="41"/>
      <c r="C337" s="262" t="s">
        <v>614</v>
      </c>
      <c r="D337" s="262" t="s">
        <v>220</v>
      </c>
      <c r="E337" s="263" t="s">
        <v>832</v>
      </c>
      <c r="F337" s="264" t="s">
        <v>833</v>
      </c>
      <c r="G337" s="265" t="s">
        <v>406</v>
      </c>
      <c r="H337" s="266"/>
      <c r="I337" s="267"/>
      <c r="J337" s="268">
        <f>ROUND(I337*H337,2)</f>
        <v>0</v>
      </c>
      <c r="K337" s="269"/>
      <c r="L337" s="43"/>
      <c r="M337" s="270" t="s">
        <v>1</v>
      </c>
      <c r="N337" s="271" t="s">
        <v>44</v>
      </c>
      <c r="O337" s="99"/>
      <c r="P337" s="272">
        <f>O337*H337</f>
        <v>0</v>
      </c>
      <c r="Q337" s="272">
        <v>0</v>
      </c>
      <c r="R337" s="272">
        <f>Q337*H337</f>
        <v>0</v>
      </c>
      <c r="S337" s="272">
        <v>0</v>
      </c>
      <c r="T337" s="273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74" t="s">
        <v>257</v>
      </c>
      <c r="AT337" s="274" t="s">
        <v>220</v>
      </c>
      <c r="AU337" s="274" t="s">
        <v>91</v>
      </c>
      <c r="AY337" s="17" t="s">
        <v>217</v>
      </c>
      <c r="BE337" s="159">
        <f>IF(N337="základná",J337,0)</f>
        <v>0</v>
      </c>
      <c r="BF337" s="159">
        <f>IF(N337="znížená",J337,0)</f>
        <v>0</v>
      </c>
      <c r="BG337" s="159">
        <f>IF(N337="zákl. prenesená",J337,0)</f>
        <v>0</v>
      </c>
      <c r="BH337" s="159">
        <f>IF(N337="zníž. prenesená",J337,0)</f>
        <v>0</v>
      </c>
      <c r="BI337" s="159">
        <f>IF(N337="nulová",J337,0)</f>
        <v>0</v>
      </c>
      <c r="BJ337" s="17" t="s">
        <v>91</v>
      </c>
      <c r="BK337" s="159">
        <f>ROUND(I337*H337,2)</f>
        <v>0</v>
      </c>
      <c r="BL337" s="17" t="s">
        <v>257</v>
      </c>
      <c r="BM337" s="274" t="s">
        <v>834</v>
      </c>
    </row>
    <row r="338" s="12" customFormat="1" ht="22.8" customHeight="1">
      <c r="A338" s="12"/>
      <c r="B338" s="247"/>
      <c r="C338" s="248"/>
      <c r="D338" s="249" t="s">
        <v>77</v>
      </c>
      <c r="E338" s="260" t="s">
        <v>835</v>
      </c>
      <c r="F338" s="260" t="s">
        <v>836</v>
      </c>
      <c r="G338" s="248"/>
      <c r="H338" s="248"/>
      <c r="I338" s="251"/>
      <c r="J338" s="261">
        <f>BK338</f>
        <v>0</v>
      </c>
      <c r="K338" s="248"/>
      <c r="L338" s="252"/>
      <c r="M338" s="253"/>
      <c r="N338" s="254"/>
      <c r="O338" s="254"/>
      <c r="P338" s="255">
        <f>SUM(P339:P344)</f>
        <v>0</v>
      </c>
      <c r="Q338" s="254"/>
      <c r="R338" s="255">
        <f>SUM(R339:R344)</f>
        <v>0.35214289999999998</v>
      </c>
      <c r="S338" s="254"/>
      <c r="T338" s="256">
        <f>SUM(T339:T344)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57" t="s">
        <v>91</v>
      </c>
      <c r="AT338" s="258" t="s">
        <v>77</v>
      </c>
      <c r="AU338" s="258" t="s">
        <v>85</v>
      </c>
      <c r="AY338" s="257" t="s">
        <v>217</v>
      </c>
      <c r="BK338" s="259">
        <f>SUM(BK339:BK344)</f>
        <v>0</v>
      </c>
    </row>
    <row r="339" s="2" customFormat="1" ht="33" customHeight="1">
      <c r="A339" s="40"/>
      <c r="B339" s="41"/>
      <c r="C339" s="262" t="s">
        <v>619</v>
      </c>
      <c r="D339" s="262" t="s">
        <v>220</v>
      </c>
      <c r="E339" s="263" t="s">
        <v>838</v>
      </c>
      <c r="F339" s="264" t="s">
        <v>839</v>
      </c>
      <c r="G339" s="265" t="s">
        <v>223</v>
      </c>
      <c r="H339" s="266">
        <v>15.458</v>
      </c>
      <c r="I339" s="267"/>
      <c r="J339" s="268">
        <f>ROUND(I339*H339,2)</f>
        <v>0</v>
      </c>
      <c r="K339" s="269"/>
      <c r="L339" s="43"/>
      <c r="M339" s="270" t="s">
        <v>1</v>
      </c>
      <c r="N339" s="271" t="s">
        <v>44</v>
      </c>
      <c r="O339" s="99"/>
      <c r="P339" s="272">
        <f>O339*H339</f>
        <v>0</v>
      </c>
      <c r="Q339" s="272">
        <v>0.00315</v>
      </c>
      <c r="R339" s="272">
        <f>Q339*H339</f>
        <v>0.048692699999999998</v>
      </c>
      <c r="S339" s="272">
        <v>0</v>
      </c>
      <c r="T339" s="273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74" t="s">
        <v>257</v>
      </c>
      <c r="AT339" s="274" t="s">
        <v>220</v>
      </c>
      <c r="AU339" s="274" t="s">
        <v>91</v>
      </c>
      <c r="AY339" s="17" t="s">
        <v>217</v>
      </c>
      <c r="BE339" s="159">
        <f>IF(N339="základná",J339,0)</f>
        <v>0</v>
      </c>
      <c r="BF339" s="159">
        <f>IF(N339="znížená",J339,0)</f>
        <v>0</v>
      </c>
      <c r="BG339" s="159">
        <f>IF(N339="zákl. prenesená",J339,0)</f>
        <v>0</v>
      </c>
      <c r="BH339" s="159">
        <f>IF(N339="zníž. prenesená",J339,0)</f>
        <v>0</v>
      </c>
      <c r="BI339" s="159">
        <f>IF(N339="nulová",J339,0)</f>
        <v>0</v>
      </c>
      <c r="BJ339" s="17" t="s">
        <v>91</v>
      </c>
      <c r="BK339" s="159">
        <f>ROUND(I339*H339,2)</f>
        <v>0</v>
      </c>
      <c r="BL339" s="17" t="s">
        <v>257</v>
      </c>
      <c r="BM339" s="274" t="s">
        <v>840</v>
      </c>
    </row>
    <row r="340" s="13" customFormat="1">
      <c r="A340" s="13"/>
      <c r="B340" s="275"/>
      <c r="C340" s="276"/>
      <c r="D340" s="277" t="s">
        <v>225</v>
      </c>
      <c r="E340" s="278" t="s">
        <v>1</v>
      </c>
      <c r="F340" s="279" t="s">
        <v>125</v>
      </c>
      <c r="G340" s="276"/>
      <c r="H340" s="280">
        <v>15.458</v>
      </c>
      <c r="I340" s="281"/>
      <c r="J340" s="276"/>
      <c r="K340" s="276"/>
      <c r="L340" s="282"/>
      <c r="M340" s="283"/>
      <c r="N340" s="284"/>
      <c r="O340" s="284"/>
      <c r="P340" s="284"/>
      <c r="Q340" s="284"/>
      <c r="R340" s="284"/>
      <c r="S340" s="284"/>
      <c r="T340" s="28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86" t="s">
        <v>225</v>
      </c>
      <c r="AU340" s="286" t="s">
        <v>91</v>
      </c>
      <c r="AV340" s="13" t="s">
        <v>91</v>
      </c>
      <c r="AW340" s="13" t="s">
        <v>33</v>
      </c>
      <c r="AX340" s="13" t="s">
        <v>78</v>
      </c>
      <c r="AY340" s="286" t="s">
        <v>217</v>
      </c>
    </row>
    <row r="341" s="14" customFormat="1">
      <c r="A341" s="14"/>
      <c r="B341" s="287"/>
      <c r="C341" s="288"/>
      <c r="D341" s="277" t="s">
        <v>225</v>
      </c>
      <c r="E341" s="289" t="s">
        <v>1</v>
      </c>
      <c r="F341" s="290" t="s">
        <v>228</v>
      </c>
      <c r="G341" s="288"/>
      <c r="H341" s="291">
        <v>15.458</v>
      </c>
      <c r="I341" s="292"/>
      <c r="J341" s="288"/>
      <c r="K341" s="288"/>
      <c r="L341" s="293"/>
      <c r="M341" s="294"/>
      <c r="N341" s="295"/>
      <c r="O341" s="295"/>
      <c r="P341" s="295"/>
      <c r="Q341" s="295"/>
      <c r="R341" s="295"/>
      <c r="S341" s="295"/>
      <c r="T341" s="29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97" t="s">
        <v>225</v>
      </c>
      <c r="AU341" s="297" t="s">
        <v>91</v>
      </c>
      <c r="AV341" s="14" t="s">
        <v>140</v>
      </c>
      <c r="AW341" s="14" t="s">
        <v>33</v>
      </c>
      <c r="AX341" s="14" t="s">
        <v>85</v>
      </c>
      <c r="AY341" s="297" t="s">
        <v>217</v>
      </c>
    </row>
    <row r="342" s="2" customFormat="1" ht="16.5" customHeight="1">
      <c r="A342" s="40"/>
      <c r="B342" s="41"/>
      <c r="C342" s="309" t="s">
        <v>624</v>
      </c>
      <c r="D342" s="309" t="s">
        <v>386</v>
      </c>
      <c r="E342" s="310" t="s">
        <v>842</v>
      </c>
      <c r="F342" s="311" t="s">
        <v>843</v>
      </c>
      <c r="G342" s="312" t="s">
        <v>223</v>
      </c>
      <c r="H342" s="313">
        <v>16.385000000000002</v>
      </c>
      <c r="I342" s="314"/>
      <c r="J342" s="315">
        <f>ROUND(I342*H342,2)</f>
        <v>0</v>
      </c>
      <c r="K342" s="316"/>
      <c r="L342" s="317"/>
      <c r="M342" s="318" t="s">
        <v>1</v>
      </c>
      <c r="N342" s="319" t="s">
        <v>44</v>
      </c>
      <c r="O342" s="99"/>
      <c r="P342" s="272">
        <f>O342*H342</f>
        <v>0</v>
      </c>
      <c r="Q342" s="272">
        <v>0.018519999999999998</v>
      </c>
      <c r="R342" s="272">
        <f>Q342*H342</f>
        <v>0.3034502</v>
      </c>
      <c r="S342" s="272">
        <v>0</v>
      </c>
      <c r="T342" s="273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74" t="s">
        <v>381</v>
      </c>
      <c r="AT342" s="274" t="s">
        <v>386</v>
      </c>
      <c r="AU342" s="274" t="s">
        <v>91</v>
      </c>
      <c r="AY342" s="17" t="s">
        <v>217</v>
      </c>
      <c r="BE342" s="159">
        <f>IF(N342="základná",J342,0)</f>
        <v>0</v>
      </c>
      <c r="BF342" s="159">
        <f>IF(N342="znížená",J342,0)</f>
        <v>0</v>
      </c>
      <c r="BG342" s="159">
        <f>IF(N342="zákl. prenesená",J342,0)</f>
        <v>0</v>
      </c>
      <c r="BH342" s="159">
        <f>IF(N342="zníž. prenesená",J342,0)</f>
        <v>0</v>
      </c>
      <c r="BI342" s="159">
        <f>IF(N342="nulová",J342,0)</f>
        <v>0</v>
      </c>
      <c r="BJ342" s="17" t="s">
        <v>91</v>
      </c>
      <c r="BK342" s="159">
        <f>ROUND(I342*H342,2)</f>
        <v>0</v>
      </c>
      <c r="BL342" s="17" t="s">
        <v>257</v>
      </c>
      <c r="BM342" s="274" t="s">
        <v>844</v>
      </c>
    </row>
    <row r="343" s="13" customFormat="1">
      <c r="A343" s="13"/>
      <c r="B343" s="275"/>
      <c r="C343" s="276"/>
      <c r="D343" s="277" t="s">
        <v>225</v>
      </c>
      <c r="E343" s="276"/>
      <c r="F343" s="279" t="s">
        <v>1044</v>
      </c>
      <c r="G343" s="276"/>
      <c r="H343" s="280">
        <v>16.385000000000002</v>
      </c>
      <c r="I343" s="281"/>
      <c r="J343" s="276"/>
      <c r="K343" s="276"/>
      <c r="L343" s="282"/>
      <c r="M343" s="283"/>
      <c r="N343" s="284"/>
      <c r="O343" s="284"/>
      <c r="P343" s="284"/>
      <c r="Q343" s="284"/>
      <c r="R343" s="284"/>
      <c r="S343" s="284"/>
      <c r="T343" s="28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86" t="s">
        <v>225</v>
      </c>
      <c r="AU343" s="286" t="s">
        <v>91</v>
      </c>
      <c r="AV343" s="13" t="s">
        <v>91</v>
      </c>
      <c r="AW343" s="13" t="s">
        <v>4</v>
      </c>
      <c r="AX343" s="13" t="s">
        <v>85</v>
      </c>
      <c r="AY343" s="286" t="s">
        <v>217</v>
      </c>
    </row>
    <row r="344" s="2" customFormat="1" ht="24.15" customHeight="1">
      <c r="A344" s="40"/>
      <c r="B344" s="41"/>
      <c r="C344" s="262" t="s">
        <v>628</v>
      </c>
      <c r="D344" s="262" t="s">
        <v>220</v>
      </c>
      <c r="E344" s="263" t="s">
        <v>847</v>
      </c>
      <c r="F344" s="264" t="s">
        <v>848</v>
      </c>
      <c r="G344" s="265" t="s">
        <v>406</v>
      </c>
      <c r="H344" s="266"/>
      <c r="I344" s="267"/>
      <c r="J344" s="268">
        <f>ROUND(I344*H344,2)</f>
        <v>0</v>
      </c>
      <c r="K344" s="269"/>
      <c r="L344" s="43"/>
      <c r="M344" s="270" t="s">
        <v>1</v>
      </c>
      <c r="N344" s="271" t="s">
        <v>44</v>
      </c>
      <c r="O344" s="99"/>
      <c r="P344" s="272">
        <f>O344*H344</f>
        <v>0</v>
      </c>
      <c r="Q344" s="272">
        <v>0</v>
      </c>
      <c r="R344" s="272">
        <f>Q344*H344</f>
        <v>0</v>
      </c>
      <c r="S344" s="272">
        <v>0</v>
      </c>
      <c r="T344" s="273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74" t="s">
        <v>257</v>
      </c>
      <c r="AT344" s="274" t="s">
        <v>220</v>
      </c>
      <c r="AU344" s="274" t="s">
        <v>91</v>
      </c>
      <c r="AY344" s="17" t="s">
        <v>217</v>
      </c>
      <c r="BE344" s="159">
        <f>IF(N344="základná",J344,0)</f>
        <v>0</v>
      </c>
      <c r="BF344" s="159">
        <f>IF(N344="znížená",J344,0)</f>
        <v>0</v>
      </c>
      <c r="BG344" s="159">
        <f>IF(N344="zákl. prenesená",J344,0)</f>
        <v>0</v>
      </c>
      <c r="BH344" s="159">
        <f>IF(N344="zníž. prenesená",J344,0)</f>
        <v>0</v>
      </c>
      <c r="BI344" s="159">
        <f>IF(N344="nulová",J344,0)</f>
        <v>0</v>
      </c>
      <c r="BJ344" s="17" t="s">
        <v>91</v>
      </c>
      <c r="BK344" s="159">
        <f>ROUND(I344*H344,2)</f>
        <v>0</v>
      </c>
      <c r="BL344" s="17" t="s">
        <v>257</v>
      </c>
      <c r="BM344" s="274" t="s">
        <v>849</v>
      </c>
    </row>
    <row r="345" s="12" customFormat="1" ht="22.8" customHeight="1">
      <c r="A345" s="12"/>
      <c r="B345" s="247"/>
      <c r="C345" s="248"/>
      <c r="D345" s="249" t="s">
        <v>77</v>
      </c>
      <c r="E345" s="260" t="s">
        <v>861</v>
      </c>
      <c r="F345" s="260" t="s">
        <v>862</v>
      </c>
      <c r="G345" s="248"/>
      <c r="H345" s="248"/>
      <c r="I345" s="251"/>
      <c r="J345" s="261">
        <f>BK345</f>
        <v>0</v>
      </c>
      <c r="K345" s="248"/>
      <c r="L345" s="252"/>
      <c r="M345" s="253"/>
      <c r="N345" s="254"/>
      <c r="O345" s="254"/>
      <c r="P345" s="255">
        <f>SUM(P346:P365)</f>
        <v>0</v>
      </c>
      <c r="Q345" s="254"/>
      <c r="R345" s="255">
        <f>SUM(R346:R365)</f>
        <v>0.0071325</v>
      </c>
      <c r="S345" s="254"/>
      <c r="T345" s="256">
        <f>SUM(T346:T365)</f>
        <v>0.0042794999999999995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57" t="s">
        <v>91</v>
      </c>
      <c r="AT345" s="258" t="s">
        <v>77</v>
      </c>
      <c r="AU345" s="258" t="s">
        <v>85</v>
      </c>
      <c r="AY345" s="257" t="s">
        <v>217</v>
      </c>
      <c r="BK345" s="259">
        <f>SUM(BK346:BK365)</f>
        <v>0</v>
      </c>
    </row>
    <row r="346" s="2" customFormat="1" ht="24.15" customHeight="1">
      <c r="A346" s="40"/>
      <c r="B346" s="41"/>
      <c r="C346" s="262" t="s">
        <v>634</v>
      </c>
      <c r="D346" s="262" t="s">
        <v>220</v>
      </c>
      <c r="E346" s="263" t="s">
        <v>864</v>
      </c>
      <c r="F346" s="264" t="s">
        <v>865</v>
      </c>
      <c r="G346" s="265" t="s">
        <v>223</v>
      </c>
      <c r="H346" s="266">
        <v>14.265000000000001</v>
      </c>
      <c r="I346" s="267"/>
      <c r="J346" s="268">
        <f>ROUND(I346*H346,2)</f>
        <v>0</v>
      </c>
      <c r="K346" s="269"/>
      <c r="L346" s="43"/>
      <c r="M346" s="270" t="s">
        <v>1</v>
      </c>
      <c r="N346" s="271" t="s">
        <v>44</v>
      </c>
      <c r="O346" s="99"/>
      <c r="P346" s="272">
        <f>O346*H346</f>
        <v>0</v>
      </c>
      <c r="Q346" s="272">
        <v>0</v>
      </c>
      <c r="R346" s="272">
        <f>Q346*H346</f>
        <v>0</v>
      </c>
      <c r="S346" s="272">
        <v>0.00029999999999999997</v>
      </c>
      <c r="T346" s="273">
        <f>S346*H346</f>
        <v>0.0042794999999999995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74" t="s">
        <v>257</v>
      </c>
      <c r="AT346" s="274" t="s">
        <v>220</v>
      </c>
      <c r="AU346" s="274" t="s">
        <v>91</v>
      </c>
      <c r="AY346" s="17" t="s">
        <v>217</v>
      </c>
      <c r="BE346" s="159">
        <f>IF(N346="základná",J346,0)</f>
        <v>0</v>
      </c>
      <c r="BF346" s="159">
        <f>IF(N346="znížená",J346,0)</f>
        <v>0</v>
      </c>
      <c r="BG346" s="159">
        <f>IF(N346="zákl. prenesená",J346,0)</f>
        <v>0</v>
      </c>
      <c r="BH346" s="159">
        <f>IF(N346="zníž. prenesená",J346,0)</f>
        <v>0</v>
      </c>
      <c r="BI346" s="159">
        <f>IF(N346="nulová",J346,0)</f>
        <v>0</v>
      </c>
      <c r="BJ346" s="17" t="s">
        <v>91</v>
      </c>
      <c r="BK346" s="159">
        <f>ROUND(I346*H346,2)</f>
        <v>0</v>
      </c>
      <c r="BL346" s="17" t="s">
        <v>257</v>
      </c>
      <c r="BM346" s="274" t="s">
        <v>866</v>
      </c>
    </row>
    <row r="347" s="13" customFormat="1">
      <c r="A347" s="13"/>
      <c r="B347" s="275"/>
      <c r="C347" s="276"/>
      <c r="D347" s="277" t="s">
        <v>225</v>
      </c>
      <c r="E347" s="278" t="s">
        <v>1</v>
      </c>
      <c r="F347" s="279" t="s">
        <v>867</v>
      </c>
      <c r="G347" s="276"/>
      <c r="H347" s="280">
        <v>4.0339999999999998</v>
      </c>
      <c r="I347" s="281"/>
      <c r="J347" s="276"/>
      <c r="K347" s="276"/>
      <c r="L347" s="282"/>
      <c r="M347" s="283"/>
      <c r="N347" s="284"/>
      <c r="O347" s="284"/>
      <c r="P347" s="284"/>
      <c r="Q347" s="284"/>
      <c r="R347" s="284"/>
      <c r="S347" s="284"/>
      <c r="T347" s="28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86" t="s">
        <v>225</v>
      </c>
      <c r="AU347" s="286" t="s">
        <v>91</v>
      </c>
      <c r="AV347" s="13" t="s">
        <v>91</v>
      </c>
      <c r="AW347" s="13" t="s">
        <v>33</v>
      </c>
      <c r="AX347" s="13" t="s">
        <v>78</v>
      </c>
      <c r="AY347" s="286" t="s">
        <v>217</v>
      </c>
    </row>
    <row r="348" s="13" customFormat="1">
      <c r="A348" s="13"/>
      <c r="B348" s="275"/>
      <c r="C348" s="276"/>
      <c r="D348" s="277" t="s">
        <v>225</v>
      </c>
      <c r="E348" s="278" t="s">
        <v>1</v>
      </c>
      <c r="F348" s="279" t="s">
        <v>122</v>
      </c>
      <c r="G348" s="276"/>
      <c r="H348" s="280">
        <v>9.5519999999999996</v>
      </c>
      <c r="I348" s="281"/>
      <c r="J348" s="276"/>
      <c r="K348" s="276"/>
      <c r="L348" s="282"/>
      <c r="M348" s="283"/>
      <c r="N348" s="284"/>
      <c r="O348" s="284"/>
      <c r="P348" s="284"/>
      <c r="Q348" s="284"/>
      <c r="R348" s="284"/>
      <c r="S348" s="284"/>
      <c r="T348" s="28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86" t="s">
        <v>225</v>
      </c>
      <c r="AU348" s="286" t="s">
        <v>91</v>
      </c>
      <c r="AV348" s="13" t="s">
        <v>91</v>
      </c>
      <c r="AW348" s="13" t="s">
        <v>33</v>
      </c>
      <c r="AX348" s="13" t="s">
        <v>78</v>
      </c>
      <c r="AY348" s="286" t="s">
        <v>217</v>
      </c>
    </row>
    <row r="349" s="15" customFormat="1">
      <c r="A349" s="15"/>
      <c r="B349" s="298"/>
      <c r="C349" s="299"/>
      <c r="D349" s="277" t="s">
        <v>225</v>
      </c>
      <c r="E349" s="300" t="s">
        <v>133</v>
      </c>
      <c r="F349" s="301" t="s">
        <v>300</v>
      </c>
      <c r="G349" s="299"/>
      <c r="H349" s="302">
        <v>13.586</v>
      </c>
      <c r="I349" s="303"/>
      <c r="J349" s="299"/>
      <c r="K349" s="299"/>
      <c r="L349" s="304"/>
      <c r="M349" s="305"/>
      <c r="N349" s="306"/>
      <c r="O349" s="306"/>
      <c r="P349" s="306"/>
      <c r="Q349" s="306"/>
      <c r="R349" s="306"/>
      <c r="S349" s="306"/>
      <c r="T349" s="30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308" t="s">
        <v>225</v>
      </c>
      <c r="AU349" s="308" t="s">
        <v>91</v>
      </c>
      <c r="AV349" s="15" t="s">
        <v>234</v>
      </c>
      <c r="AW349" s="15" t="s">
        <v>33</v>
      </c>
      <c r="AX349" s="15" t="s">
        <v>78</v>
      </c>
      <c r="AY349" s="308" t="s">
        <v>217</v>
      </c>
    </row>
    <row r="350" s="13" customFormat="1">
      <c r="A350" s="13"/>
      <c r="B350" s="275"/>
      <c r="C350" s="276"/>
      <c r="D350" s="277" t="s">
        <v>225</v>
      </c>
      <c r="E350" s="278" t="s">
        <v>1</v>
      </c>
      <c r="F350" s="279" t="s">
        <v>868</v>
      </c>
      <c r="G350" s="276"/>
      <c r="H350" s="280">
        <v>0.67900000000000005</v>
      </c>
      <c r="I350" s="281"/>
      <c r="J350" s="276"/>
      <c r="K350" s="276"/>
      <c r="L350" s="282"/>
      <c r="M350" s="283"/>
      <c r="N350" s="284"/>
      <c r="O350" s="284"/>
      <c r="P350" s="284"/>
      <c r="Q350" s="284"/>
      <c r="R350" s="284"/>
      <c r="S350" s="284"/>
      <c r="T350" s="28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86" t="s">
        <v>225</v>
      </c>
      <c r="AU350" s="286" t="s">
        <v>91</v>
      </c>
      <c r="AV350" s="13" t="s">
        <v>91</v>
      </c>
      <c r="AW350" s="13" t="s">
        <v>33</v>
      </c>
      <c r="AX350" s="13" t="s">
        <v>78</v>
      </c>
      <c r="AY350" s="286" t="s">
        <v>217</v>
      </c>
    </row>
    <row r="351" s="14" customFormat="1">
      <c r="A351" s="14"/>
      <c r="B351" s="287"/>
      <c r="C351" s="288"/>
      <c r="D351" s="277" t="s">
        <v>225</v>
      </c>
      <c r="E351" s="289" t="s">
        <v>136</v>
      </c>
      <c r="F351" s="290" t="s">
        <v>228</v>
      </c>
      <c r="G351" s="288"/>
      <c r="H351" s="291">
        <v>14.265000000000001</v>
      </c>
      <c r="I351" s="292"/>
      <c r="J351" s="288"/>
      <c r="K351" s="288"/>
      <c r="L351" s="293"/>
      <c r="M351" s="294"/>
      <c r="N351" s="295"/>
      <c r="O351" s="295"/>
      <c r="P351" s="295"/>
      <c r="Q351" s="295"/>
      <c r="R351" s="295"/>
      <c r="S351" s="295"/>
      <c r="T351" s="29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97" t="s">
        <v>225</v>
      </c>
      <c r="AU351" s="297" t="s">
        <v>91</v>
      </c>
      <c r="AV351" s="14" t="s">
        <v>140</v>
      </c>
      <c r="AW351" s="14" t="s">
        <v>33</v>
      </c>
      <c r="AX351" s="14" t="s">
        <v>85</v>
      </c>
      <c r="AY351" s="297" t="s">
        <v>217</v>
      </c>
    </row>
    <row r="352" s="2" customFormat="1" ht="24.15" customHeight="1">
      <c r="A352" s="40"/>
      <c r="B352" s="41"/>
      <c r="C352" s="262" t="s">
        <v>638</v>
      </c>
      <c r="D352" s="262" t="s">
        <v>220</v>
      </c>
      <c r="E352" s="263" t="s">
        <v>870</v>
      </c>
      <c r="F352" s="264" t="s">
        <v>871</v>
      </c>
      <c r="G352" s="265" t="s">
        <v>223</v>
      </c>
      <c r="H352" s="266">
        <v>14.265000000000001</v>
      </c>
      <c r="I352" s="267"/>
      <c r="J352" s="268">
        <f>ROUND(I352*H352,2)</f>
        <v>0</v>
      </c>
      <c r="K352" s="269"/>
      <c r="L352" s="43"/>
      <c r="M352" s="270" t="s">
        <v>1</v>
      </c>
      <c r="N352" s="271" t="s">
        <v>44</v>
      </c>
      <c r="O352" s="99"/>
      <c r="P352" s="272">
        <f>O352*H352</f>
        <v>0</v>
      </c>
      <c r="Q352" s="272">
        <v>0.00012999999999999999</v>
      </c>
      <c r="R352" s="272">
        <f>Q352*H352</f>
        <v>0.0018544499999999999</v>
      </c>
      <c r="S352" s="272">
        <v>0</v>
      </c>
      <c r="T352" s="273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74" t="s">
        <v>257</v>
      </c>
      <c r="AT352" s="274" t="s">
        <v>220</v>
      </c>
      <c r="AU352" s="274" t="s">
        <v>91</v>
      </c>
      <c r="AY352" s="17" t="s">
        <v>217</v>
      </c>
      <c r="BE352" s="159">
        <f>IF(N352="základná",J352,0)</f>
        <v>0</v>
      </c>
      <c r="BF352" s="159">
        <f>IF(N352="znížená",J352,0)</f>
        <v>0</v>
      </c>
      <c r="BG352" s="159">
        <f>IF(N352="zákl. prenesená",J352,0)</f>
        <v>0</v>
      </c>
      <c r="BH352" s="159">
        <f>IF(N352="zníž. prenesená",J352,0)</f>
        <v>0</v>
      </c>
      <c r="BI352" s="159">
        <f>IF(N352="nulová",J352,0)</f>
        <v>0</v>
      </c>
      <c r="BJ352" s="17" t="s">
        <v>91</v>
      </c>
      <c r="BK352" s="159">
        <f>ROUND(I352*H352,2)</f>
        <v>0</v>
      </c>
      <c r="BL352" s="17" t="s">
        <v>257</v>
      </c>
      <c r="BM352" s="274" t="s">
        <v>872</v>
      </c>
    </row>
    <row r="353" s="13" customFormat="1">
      <c r="A353" s="13"/>
      <c r="B353" s="275"/>
      <c r="C353" s="276"/>
      <c r="D353" s="277" t="s">
        <v>225</v>
      </c>
      <c r="E353" s="278" t="s">
        <v>1</v>
      </c>
      <c r="F353" s="279" t="s">
        <v>136</v>
      </c>
      <c r="G353" s="276"/>
      <c r="H353" s="280">
        <v>14.265000000000001</v>
      </c>
      <c r="I353" s="281"/>
      <c r="J353" s="276"/>
      <c r="K353" s="276"/>
      <c r="L353" s="282"/>
      <c r="M353" s="283"/>
      <c r="N353" s="284"/>
      <c r="O353" s="284"/>
      <c r="P353" s="284"/>
      <c r="Q353" s="284"/>
      <c r="R353" s="284"/>
      <c r="S353" s="284"/>
      <c r="T353" s="28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86" t="s">
        <v>225</v>
      </c>
      <c r="AU353" s="286" t="s">
        <v>91</v>
      </c>
      <c r="AV353" s="13" t="s">
        <v>91</v>
      </c>
      <c r="AW353" s="13" t="s">
        <v>33</v>
      </c>
      <c r="AX353" s="13" t="s">
        <v>78</v>
      </c>
      <c r="AY353" s="286" t="s">
        <v>217</v>
      </c>
    </row>
    <row r="354" s="14" customFormat="1">
      <c r="A354" s="14"/>
      <c r="B354" s="287"/>
      <c r="C354" s="288"/>
      <c r="D354" s="277" t="s">
        <v>225</v>
      </c>
      <c r="E354" s="289" t="s">
        <v>1</v>
      </c>
      <c r="F354" s="290" t="s">
        <v>228</v>
      </c>
      <c r="G354" s="288"/>
      <c r="H354" s="291">
        <v>14.265000000000001</v>
      </c>
      <c r="I354" s="292"/>
      <c r="J354" s="288"/>
      <c r="K354" s="288"/>
      <c r="L354" s="293"/>
      <c r="M354" s="294"/>
      <c r="N354" s="295"/>
      <c r="O354" s="295"/>
      <c r="P354" s="295"/>
      <c r="Q354" s="295"/>
      <c r="R354" s="295"/>
      <c r="S354" s="295"/>
      <c r="T354" s="29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97" t="s">
        <v>225</v>
      </c>
      <c r="AU354" s="297" t="s">
        <v>91</v>
      </c>
      <c r="AV354" s="14" t="s">
        <v>140</v>
      </c>
      <c r="AW354" s="14" t="s">
        <v>33</v>
      </c>
      <c r="AX354" s="14" t="s">
        <v>85</v>
      </c>
      <c r="AY354" s="297" t="s">
        <v>217</v>
      </c>
    </row>
    <row r="355" s="2" customFormat="1" ht="24.15" customHeight="1">
      <c r="A355" s="40"/>
      <c r="B355" s="41"/>
      <c r="C355" s="262" t="s">
        <v>642</v>
      </c>
      <c r="D355" s="262" t="s">
        <v>220</v>
      </c>
      <c r="E355" s="263" t="s">
        <v>874</v>
      </c>
      <c r="F355" s="264" t="s">
        <v>875</v>
      </c>
      <c r="G355" s="265" t="s">
        <v>223</v>
      </c>
      <c r="H355" s="266">
        <v>14.265000000000001</v>
      </c>
      <c r="I355" s="267"/>
      <c r="J355" s="268">
        <f>ROUND(I355*H355,2)</f>
        <v>0</v>
      </c>
      <c r="K355" s="269"/>
      <c r="L355" s="43"/>
      <c r="M355" s="270" t="s">
        <v>1</v>
      </c>
      <c r="N355" s="271" t="s">
        <v>44</v>
      </c>
      <c r="O355" s="99"/>
      <c r="P355" s="272">
        <f>O355*H355</f>
        <v>0</v>
      </c>
      <c r="Q355" s="272">
        <v>0</v>
      </c>
      <c r="R355" s="272">
        <f>Q355*H355</f>
        <v>0</v>
      </c>
      <c r="S355" s="272">
        <v>0</v>
      </c>
      <c r="T355" s="273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74" t="s">
        <v>257</v>
      </c>
      <c r="AT355" s="274" t="s">
        <v>220</v>
      </c>
      <c r="AU355" s="274" t="s">
        <v>91</v>
      </c>
      <c r="AY355" s="17" t="s">
        <v>217</v>
      </c>
      <c r="BE355" s="159">
        <f>IF(N355="základná",J355,0)</f>
        <v>0</v>
      </c>
      <c r="BF355" s="159">
        <f>IF(N355="znížená",J355,0)</f>
        <v>0</v>
      </c>
      <c r="BG355" s="159">
        <f>IF(N355="zákl. prenesená",J355,0)</f>
        <v>0</v>
      </c>
      <c r="BH355" s="159">
        <f>IF(N355="zníž. prenesená",J355,0)</f>
        <v>0</v>
      </c>
      <c r="BI355" s="159">
        <f>IF(N355="nulová",J355,0)</f>
        <v>0</v>
      </c>
      <c r="BJ355" s="17" t="s">
        <v>91</v>
      </c>
      <c r="BK355" s="159">
        <f>ROUND(I355*H355,2)</f>
        <v>0</v>
      </c>
      <c r="BL355" s="17" t="s">
        <v>257</v>
      </c>
      <c r="BM355" s="274" t="s">
        <v>876</v>
      </c>
    </row>
    <row r="356" s="13" customFormat="1">
      <c r="A356" s="13"/>
      <c r="B356" s="275"/>
      <c r="C356" s="276"/>
      <c r="D356" s="277" t="s">
        <v>225</v>
      </c>
      <c r="E356" s="278" t="s">
        <v>1</v>
      </c>
      <c r="F356" s="279" t="s">
        <v>136</v>
      </c>
      <c r="G356" s="276"/>
      <c r="H356" s="280">
        <v>14.265000000000001</v>
      </c>
      <c r="I356" s="281"/>
      <c r="J356" s="276"/>
      <c r="K356" s="276"/>
      <c r="L356" s="282"/>
      <c r="M356" s="283"/>
      <c r="N356" s="284"/>
      <c r="O356" s="284"/>
      <c r="P356" s="284"/>
      <c r="Q356" s="284"/>
      <c r="R356" s="284"/>
      <c r="S356" s="284"/>
      <c r="T356" s="28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86" t="s">
        <v>225</v>
      </c>
      <c r="AU356" s="286" t="s">
        <v>91</v>
      </c>
      <c r="AV356" s="13" t="s">
        <v>91</v>
      </c>
      <c r="AW356" s="13" t="s">
        <v>33</v>
      </c>
      <c r="AX356" s="13" t="s">
        <v>85</v>
      </c>
      <c r="AY356" s="286" t="s">
        <v>217</v>
      </c>
    </row>
    <row r="357" s="2" customFormat="1" ht="24.15" customHeight="1">
      <c r="A357" s="40"/>
      <c r="B357" s="41"/>
      <c r="C357" s="262" t="s">
        <v>646</v>
      </c>
      <c r="D357" s="262" t="s">
        <v>220</v>
      </c>
      <c r="E357" s="263" t="s">
        <v>878</v>
      </c>
      <c r="F357" s="264" t="s">
        <v>879</v>
      </c>
      <c r="G357" s="265" t="s">
        <v>223</v>
      </c>
      <c r="H357" s="266">
        <v>14.265000000000001</v>
      </c>
      <c r="I357" s="267"/>
      <c r="J357" s="268">
        <f>ROUND(I357*H357,2)</f>
        <v>0</v>
      </c>
      <c r="K357" s="269"/>
      <c r="L357" s="43"/>
      <c r="M357" s="270" t="s">
        <v>1</v>
      </c>
      <c r="N357" s="271" t="s">
        <v>44</v>
      </c>
      <c r="O357" s="99"/>
      <c r="P357" s="272">
        <f>O357*H357</f>
        <v>0</v>
      </c>
      <c r="Q357" s="272">
        <v>3.0000000000000001E-05</v>
      </c>
      <c r="R357" s="272">
        <f>Q357*H357</f>
        <v>0.00042795000000000002</v>
      </c>
      <c r="S357" s="272">
        <v>0</v>
      </c>
      <c r="T357" s="273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74" t="s">
        <v>257</v>
      </c>
      <c r="AT357" s="274" t="s">
        <v>220</v>
      </c>
      <c r="AU357" s="274" t="s">
        <v>91</v>
      </c>
      <c r="AY357" s="17" t="s">
        <v>217</v>
      </c>
      <c r="BE357" s="159">
        <f>IF(N357="základná",J357,0)</f>
        <v>0</v>
      </c>
      <c r="BF357" s="159">
        <f>IF(N357="znížená",J357,0)</f>
        <v>0</v>
      </c>
      <c r="BG357" s="159">
        <f>IF(N357="zákl. prenesená",J357,0)</f>
        <v>0</v>
      </c>
      <c r="BH357" s="159">
        <f>IF(N357="zníž. prenesená",J357,0)</f>
        <v>0</v>
      </c>
      <c r="BI357" s="159">
        <f>IF(N357="nulová",J357,0)</f>
        <v>0</v>
      </c>
      <c r="BJ357" s="17" t="s">
        <v>91</v>
      </c>
      <c r="BK357" s="159">
        <f>ROUND(I357*H357,2)</f>
        <v>0</v>
      </c>
      <c r="BL357" s="17" t="s">
        <v>257</v>
      </c>
      <c r="BM357" s="274" t="s">
        <v>880</v>
      </c>
    </row>
    <row r="358" s="13" customFormat="1">
      <c r="A358" s="13"/>
      <c r="B358" s="275"/>
      <c r="C358" s="276"/>
      <c r="D358" s="277" t="s">
        <v>225</v>
      </c>
      <c r="E358" s="278" t="s">
        <v>1</v>
      </c>
      <c r="F358" s="279" t="s">
        <v>136</v>
      </c>
      <c r="G358" s="276"/>
      <c r="H358" s="280">
        <v>14.265000000000001</v>
      </c>
      <c r="I358" s="281"/>
      <c r="J358" s="276"/>
      <c r="K358" s="276"/>
      <c r="L358" s="282"/>
      <c r="M358" s="283"/>
      <c r="N358" s="284"/>
      <c r="O358" s="284"/>
      <c r="P358" s="284"/>
      <c r="Q358" s="284"/>
      <c r="R358" s="284"/>
      <c r="S358" s="284"/>
      <c r="T358" s="28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86" t="s">
        <v>225</v>
      </c>
      <c r="AU358" s="286" t="s">
        <v>91</v>
      </c>
      <c r="AV358" s="13" t="s">
        <v>91</v>
      </c>
      <c r="AW358" s="13" t="s">
        <v>33</v>
      </c>
      <c r="AX358" s="13" t="s">
        <v>78</v>
      </c>
      <c r="AY358" s="286" t="s">
        <v>217</v>
      </c>
    </row>
    <row r="359" s="14" customFormat="1">
      <c r="A359" s="14"/>
      <c r="B359" s="287"/>
      <c r="C359" s="288"/>
      <c r="D359" s="277" t="s">
        <v>225</v>
      </c>
      <c r="E359" s="289" t="s">
        <v>1</v>
      </c>
      <c r="F359" s="290" t="s">
        <v>228</v>
      </c>
      <c r="G359" s="288"/>
      <c r="H359" s="291">
        <v>14.265000000000001</v>
      </c>
      <c r="I359" s="292"/>
      <c r="J359" s="288"/>
      <c r="K359" s="288"/>
      <c r="L359" s="293"/>
      <c r="M359" s="294"/>
      <c r="N359" s="295"/>
      <c r="O359" s="295"/>
      <c r="P359" s="295"/>
      <c r="Q359" s="295"/>
      <c r="R359" s="295"/>
      <c r="S359" s="295"/>
      <c r="T359" s="29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97" t="s">
        <v>225</v>
      </c>
      <c r="AU359" s="297" t="s">
        <v>91</v>
      </c>
      <c r="AV359" s="14" t="s">
        <v>140</v>
      </c>
      <c r="AW359" s="14" t="s">
        <v>33</v>
      </c>
      <c r="AX359" s="14" t="s">
        <v>85</v>
      </c>
      <c r="AY359" s="297" t="s">
        <v>217</v>
      </c>
    </row>
    <row r="360" s="2" customFormat="1" ht="24.15" customHeight="1">
      <c r="A360" s="40"/>
      <c r="B360" s="41"/>
      <c r="C360" s="262" t="s">
        <v>652</v>
      </c>
      <c r="D360" s="262" t="s">
        <v>220</v>
      </c>
      <c r="E360" s="263" t="s">
        <v>882</v>
      </c>
      <c r="F360" s="264" t="s">
        <v>883</v>
      </c>
      <c r="G360" s="265" t="s">
        <v>223</v>
      </c>
      <c r="H360" s="266">
        <v>4.0339999999999998</v>
      </c>
      <c r="I360" s="267"/>
      <c r="J360" s="268">
        <f>ROUND(I360*H360,2)</f>
        <v>0</v>
      </c>
      <c r="K360" s="269"/>
      <c r="L360" s="43"/>
      <c r="M360" s="270" t="s">
        <v>1</v>
      </c>
      <c r="N360" s="271" t="s">
        <v>44</v>
      </c>
      <c r="O360" s="99"/>
      <c r="P360" s="272">
        <f>O360*H360</f>
        <v>0</v>
      </c>
      <c r="Q360" s="272">
        <v>0</v>
      </c>
      <c r="R360" s="272">
        <f>Q360*H360</f>
        <v>0</v>
      </c>
      <c r="S360" s="272">
        <v>0</v>
      </c>
      <c r="T360" s="273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74" t="s">
        <v>257</v>
      </c>
      <c r="AT360" s="274" t="s">
        <v>220</v>
      </c>
      <c r="AU360" s="274" t="s">
        <v>91</v>
      </c>
      <c r="AY360" s="17" t="s">
        <v>217</v>
      </c>
      <c r="BE360" s="159">
        <f>IF(N360="základná",J360,0)</f>
        <v>0</v>
      </c>
      <c r="BF360" s="159">
        <f>IF(N360="znížená",J360,0)</f>
        <v>0</v>
      </c>
      <c r="BG360" s="159">
        <f>IF(N360="zákl. prenesená",J360,0)</f>
        <v>0</v>
      </c>
      <c r="BH360" s="159">
        <f>IF(N360="zníž. prenesená",J360,0)</f>
        <v>0</v>
      </c>
      <c r="BI360" s="159">
        <f>IF(N360="nulová",J360,0)</f>
        <v>0</v>
      </c>
      <c r="BJ360" s="17" t="s">
        <v>91</v>
      </c>
      <c r="BK360" s="159">
        <f>ROUND(I360*H360,2)</f>
        <v>0</v>
      </c>
      <c r="BL360" s="17" t="s">
        <v>257</v>
      </c>
      <c r="BM360" s="274" t="s">
        <v>884</v>
      </c>
    </row>
    <row r="361" s="13" customFormat="1">
      <c r="A361" s="13"/>
      <c r="B361" s="275"/>
      <c r="C361" s="276"/>
      <c r="D361" s="277" t="s">
        <v>225</v>
      </c>
      <c r="E361" s="278" t="s">
        <v>1</v>
      </c>
      <c r="F361" s="279" t="s">
        <v>113</v>
      </c>
      <c r="G361" s="276"/>
      <c r="H361" s="280">
        <v>4.0339999999999998</v>
      </c>
      <c r="I361" s="281"/>
      <c r="J361" s="276"/>
      <c r="K361" s="276"/>
      <c r="L361" s="282"/>
      <c r="M361" s="283"/>
      <c r="N361" s="284"/>
      <c r="O361" s="284"/>
      <c r="P361" s="284"/>
      <c r="Q361" s="284"/>
      <c r="R361" s="284"/>
      <c r="S361" s="284"/>
      <c r="T361" s="28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86" t="s">
        <v>225</v>
      </c>
      <c r="AU361" s="286" t="s">
        <v>91</v>
      </c>
      <c r="AV361" s="13" t="s">
        <v>91</v>
      </c>
      <c r="AW361" s="13" t="s">
        <v>33</v>
      </c>
      <c r="AX361" s="13" t="s">
        <v>78</v>
      </c>
      <c r="AY361" s="286" t="s">
        <v>217</v>
      </c>
    </row>
    <row r="362" s="14" customFormat="1">
      <c r="A362" s="14"/>
      <c r="B362" s="287"/>
      <c r="C362" s="288"/>
      <c r="D362" s="277" t="s">
        <v>225</v>
      </c>
      <c r="E362" s="289" t="s">
        <v>1</v>
      </c>
      <c r="F362" s="290" t="s">
        <v>228</v>
      </c>
      <c r="G362" s="288"/>
      <c r="H362" s="291">
        <v>4.0339999999999998</v>
      </c>
      <c r="I362" s="292"/>
      <c r="J362" s="288"/>
      <c r="K362" s="288"/>
      <c r="L362" s="293"/>
      <c r="M362" s="294"/>
      <c r="N362" s="295"/>
      <c r="O362" s="295"/>
      <c r="P362" s="295"/>
      <c r="Q362" s="295"/>
      <c r="R362" s="295"/>
      <c r="S362" s="295"/>
      <c r="T362" s="29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97" t="s">
        <v>225</v>
      </c>
      <c r="AU362" s="297" t="s">
        <v>91</v>
      </c>
      <c r="AV362" s="14" t="s">
        <v>140</v>
      </c>
      <c r="AW362" s="14" t="s">
        <v>33</v>
      </c>
      <c r="AX362" s="14" t="s">
        <v>85</v>
      </c>
      <c r="AY362" s="297" t="s">
        <v>217</v>
      </c>
    </row>
    <row r="363" s="2" customFormat="1" ht="44.25" customHeight="1">
      <c r="A363" s="40"/>
      <c r="B363" s="41"/>
      <c r="C363" s="262" t="s">
        <v>656</v>
      </c>
      <c r="D363" s="262" t="s">
        <v>220</v>
      </c>
      <c r="E363" s="263" t="s">
        <v>886</v>
      </c>
      <c r="F363" s="264" t="s">
        <v>887</v>
      </c>
      <c r="G363" s="265" t="s">
        <v>223</v>
      </c>
      <c r="H363" s="266">
        <v>14.265000000000001</v>
      </c>
      <c r="I363" s="267"/>
      <c r="J363" s="268">
        <f>ROUND(I363*H363,2)</f>
        <v>0</v>
      </c>
      <c r="K363" s="269"/>
      <c r="L363" s="43"/>
      <c r="M363" s="270" t="s">
        <v>1</v>
      </c>
      <c r="N363" s="271" t="s">
        <v>44</v>
      </c>
      <c r="O363" s="99"/>
      <c r="P363" s="272">
        <f>O363*H363</f>
        <v>0</v>
      </c>
      <c r="Q363" s="272">
        <v>0.00034000000000000002</v>
      </c>
      <c r="R363" s="272">
        <f>Q363*H363</f>
        <v>0.0048501000000000004</v>
      </c>
      <c r="S363" s="272">
        <v>0</v>
      </c>
      <c r="T363" s="273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74" t="s">
        <v>257</v>
      </c>
      <c r="AT363" s="274" t="s">
        <v>220</v>
      </c>
      <c r="AU363" s="274" t="s">
        <v>91</v>
      </c>
      <c r="AY363" s="17" t="s">
        <v>217</v>
      </c>
      <c r="BE363" s="159">
        <f>IF(N363="základná",J363,0)</f>
        <v>0</v>
      </c>
      <c r="BF363" s="159">
        <f>IF(N363="znížená",J363,0)</f>
        <v>0</v>
      </c>
      <c r="BG363" s="159">
        <f>IF(N363="zákl. prenesená",J363,0)</f>
        <v>0</v>
      </c>
      <c r="BH363" s="159">
        <f>IF(N363="zníž. prenesená",J363,0)</f>
        <v>0</v>
      </c>
      <c r="BI363" s="159">
        <f>IF(N363="nulová",J363,0)</f>
        <v>0</v>
      </c>
      <c r="BJ363" s="17" t="s">
        <v>91</v>
      </c>
      <c r="BK363" s="159">
        <f>ROUND(I363*H363,2)</f>
        <v>0</v>
      </c>
      <c r="BL363" s="17" t="s">
        <v>257</v>
      </c>
      <c r="BM363" s="274" t="s">
        <v>888</v>
      </c>
    </row>
    <row r="364" s="13" customFormat="1">
      <c r="A364" s="13"/>
      <c r="B364" s="275"/>
      <c r="C364" s="276"/>
      <c r="D364" s="277" t="s">
        <v>225</v>
      </c>
      <c r="E364" s="278" t="s">
        <v>1</v>
      </c>
      <c r="F364" s="279" t="s">
        <v>136</v>
      </c>
      <c r="G364" s="276"/>
      <c r="H364" s="280">
        <v>14.265000000000001</v>
      </c>
      <c r="I364" s="281"/>
      <c r="J364" s="276"/>
      <c r="K364" s="276"/>
      <c r="L364" s="282"/>
      <c r="M364" s="283"/>
      <c r="N364" s="284"/>
      <c r="O364" s="284"/>
      <c r="P364" s="284"/>
      <c r="Q364" s="284"/>
      <c r="R364" s="284"/>
      <c r="S364" s="284"/>
      <c r="T364" s="28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86" t="s">
        <v>225</v>
      </c>
      <c r="AU364" s="286" t="s">
        <v>91</v>
      </c>
      <c r="AV364" s="13" t="s">
        <v>91</v>
      </c>
      <c r="AW364" s="13" t="s">
        <v>33</v>
      </c>
      <c r="AX364" s="13" t="s">
        <v>78</v>
      </c>
      <c r="AY364" s="286" t="s">
        <v>217</v>
      </c>
    </row>
    <row r="365" s="14" customFormat="1">
      <c r="A365" s="14"/>
      <c r="B365" s="287"/>
      <c r="C365" s="288"/>
      <c r="D365" s="277" t="s">
        <v>225</v>
      </c>
      <c r="E365" s="289" t="s">
        <v>1</v>
      </c>
      <c r="F365" s="290" t="s">
        <v>228</v>
      </c>
      <c r="G365" s="288"/>
      <c r="H365" s="291">
        <v>14.265000000000001</v>
      </c>
      <c r="I365" s="292"/>
      <c r="J365" s="288"/>
      <c r="K365" s="288"/>
      <c r="L365" s="293"/>
      <c r="M365" s="294"/>
      <c r="N365" s="295"/>
      <c r="O365" s="295"/>
      <c r="P365" s="295"/>
      <c r="Q365" s="295"/>
      <c r="R365" s="295"/>
      <c r="S365" s="295"/>
      <c r="T365" s="29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97" t="s">
        <v>225</v>
      </c>
      <c r="AU365" s="297" t="s">
        <v>91</v>
      </c>
      <c r="AV365" s="14" t="s">
        <v>140</v>
      </c>
      <c r="AW365" s="14" t="s">
        <v>33</v>
      </c>
      <c r="AX365" s="14" t="s">
        <v>85</v>
      </c>
      <c r="AY365" s="297" t="s">
        <v>217</v>
      </c>
    </row>
    <row r="366" s="12" customFormat="1" ht="25.92" customHeight="1">
      <c r="A366" s="12"/>
      <c r="B366" s="247"/>
      <c r="C366" s="248"/>
      <c r="D366" s="249" t="s">
        <v>77</v>
      </c>
      <c r="E366" s="250" t="s">
        <v>386</v>
      </c>
      <c r="F366" s="250" t="s">
        <v>889</v>
      </c>
      <c r="G366" s="248"/>
      <c r="H366" s="248"/>
      <c r="I366" s="251"/>
      <c r="J366" s="226">
        <f>BK366</f>
        <v>0</v>
      </c>
      <c r="K366" s="248"/>
      <c r="L366" s="252"/>
      <c r="M366" s="253"/>
      <c r="N366" s="254"/>
      <c r="O366" s="254"/>
      <c r="P366" s="255">
        <f>P367+P378</f>
        <v>0</v>
      </c>
      <c r="Q366" s="254"/>
      <c r="R366" s="255">
        <f>R367+R378</f>
        <v>0.0025000000000000001</v>
      </c>
      <c r="S366" s="254"/>
      <c r="T366" s="256">
        <f>T367+T378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57" t="s">
        <v>234</v>
      </c>
      <c r="AT366" s="258" t="s">
        <v>77</v>
      </c>
      <c r="AU366" s="258" t="s">
        <v>78</v>
      </c>
      <c r="AY366" s="257" t="s">
        <v>217</v>
      </c>
      <c r="BK366" s="259">
        <f>BK367+BK378</f>
        <v>0</v>
      </c>
    </row>
    <row r="367" s="12" customFormat="1" ht="22.8" customHeight="1">
      <c r="A367" s="12"/>
      <c r="B367" s="247"/>
      <c r="C367" s="248"/>
      <c r="D367" s="249" t="s">
        <v>77</v>
      </c>
      <c r="E367" s="260" t="s">
        <v>890</v>
      </c>
      <c r="F367" s="260" t="s">
        <v>891</v>
      </c>
      <c r="G367" s="248"/>
      <c r="H367" s="248"/>
      <c r="I367" s="251"/>
      <c r="J367" s="261">
        <f>BK367</f>
        <v>0</v>
      </c>
      <c r="K367" s="248"/>
      <c r="L367" s="252"/>
      <c r="M367" s="253"/>
      <c r="N367" s="254"/>
      <c r="O367" s="254"/>
      <c r="P367" s="255">
        <f>SUM(P368:P377)</f>
        <v>0</v>
      </c>
      <c r="Q367" s="254"/>
      <c r="R367" s="255">
        <f>SUM(R368:R377)</f>
        <v>0.0025000000000000001</v>
      </c>
      <c r="S367" s="254"/>
      <c r="T367" s="256">
        <f>SUM(T368:T377)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57" t="s">
        <v>234</v>
      </c>
      <c r="AT367" s="258" t="s">
        <v>77</v>
      </c>
      <c r="AU367" s="258" t="s">
        <v>85</v>
      </c>
      <c r="AY367" s="257" t="s">
        <v>217</v>
      </c>
      <c r="BK367" s="259">
        <f>SUM(BK368:BK377)</f>
        <v>0</v>
      </c>
    </row>
    <row r="368" s="2" customFormat="1" ht="24.15" customHeight="1">
      <c r="A368" s="40"/>
      <c r="B368" s="41"/>
      <c r="C368" s="262" t="s">
        <v>660</v>
      </c>
      <c r="D368" s="262" t="s">
        <v>220</v>
      </c>
      <c r="E368" s="263" t="s">
        <v>893</v>
      </c>
      <c r="F368" s="264" t="s">
        <v>894</v>
      </c>
      <c r="G368" s="265" t="s">
        <v>305</v>
      </c>
      <c r="H368" s="266">
        <v>1</v>
      </c>
      <c r="I368" s="267"/>
      <c r="J368" s="268">
        <f>ROUND(I368*H368,2)</f>
        <v>0</v>
      </c>
      <c r="K368" s="269"/>
      <c r="L368" s="43"/>
      <c r="M368" s="270" t="s">
        <v>1</v>
      </c>
      <c r="N368" s="271" t="s">
        <v>44</v>
      </c>
      <c r="O368" s="99"/>
      <c r="P368" s="272">
        <f>O368*H368</f>
        <v>0</v>
      </c>
      <c r="Q368" s="272">
        <v>0</v>
      </c>
      <c r="R368" s="272">
        <f>Q368*H368</f>
        <v>0</v>
      </c>
      <c r="S368" s="272">
        <v>0</v>
      </c>
      <c r="T368" s="273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74" t="s">
        <v>526</v>
      </c>
      <c r="AT368" s="274" t="s">
        <v>220</v>
      </c>
      <c r="AU368" s="274" t="s">
        <v>91</v>
      </c>
      <c r="AY368" s="17" t="s">
        <v>217</v>
      </c>
      <c r="BE368" s="159">
        <f>IF(N368="základná",J368,0)</f>
        <v>0</v>
      </c>
      <c r="BF368" s="159">
        <f>IF(N368="znížená",J368,0)</f>
        <v>0</v>
      </c>
      <c r="BG368" s="159">
        <f>IF(N368="zákl. prenesená",J368,0)</f>
        <v>0</v>
      </c>
      <c r="BH368" s="159">
        <f>IF(N368="zníž. prenesená",J368,0)</f>
        <v>0</v>
      </c>
      <c r="BI368" s="159">
        <f>IF(N368="nulová",J368,0)</f>
        <v>0</v>
      </c>
      <c r="BJ368" s="17" t="s">
        <v>91</v>
      </c>
      <c r="BK368" s="159">
        <f>ROUND(I368*H368,2)</f>
        <v>0</v>
      </c>
      <c r="BL368" s="17" t="s">
        <v>526</v>
      </c>
      <c r="BM368" s="274" t="s">
        <v>895</v>
      </c>
    </row>
    <row r="369" s="13" customFormat="1">
      <c r="A369" s="13"/>
      <c r="B369" s="275"/>
      <c r="C369" s="276"/>
      <c r="D369" s="277" t="s">
        <v>225</v>
      </c>
      <c r="E369" s="278" t="s">
        <v>1</v>
      </c>
      <c r="F369" s="279" t="s">
        <v>1045</v>
      </c>
      <c r="G369" s="276"/>
      <c r="H369" s="280">
        <v>1</v>
      </c>
      <c r="I369" s="281"/>
      <c r="J369" s="276"/>
      <c r="K369" s="276"/>
      <c r="L369" s="282"/>
      <c r="M369" s="283"/>
      <c r="N369" s="284"/>
      <c r="O369" s="284"/>
      <c r="P369" s="284"/>
      <c r="Q369" s="284"/>
      <c r="R369" s="284"/>
      <c r="S369" s="284"/>
      <c r="T369" s="28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86" t="s">
        <v>225</v>
      </c>
      <c r="AU369" s="286" t="s">
        <v>91</v>
      </c>
      <c r="AV369" s="13" t="s">
        <v>91</v>
      </c>
      <c r="AW369" s="13" t="s">
        <v>33</v>
      </c>
      <c r="AX369" s="13" t="s">
        <v>78</v>
      </c>
      <c r="AY369" s="286" t="s">
        <v>217</v>
      </c>
    </row>
    <row r="370" s="14" customFormat="1">
      <c r="A370" s="14"/>
      <c r="B370" s="287"/>
      <c r="C370" s="288"/>
      <c r="D370" s="277" t="s">
        <v>225</v>
      </c>
      <c r="E370" s="289" t="s">
        <v>138</v>
      </c>
      <c r="F370" s="290" t="s">
        <v>228</v>
      </c>
      <c r="G370" s="288"/>
      <c r="H370" s="291">
        <v>1</v>
      </c>
      <c r="I370" s="292"/>
      <c r="J370" s="288"/>
      <c r="K370" s="288"/>
      <c r="L370" s="293"/>
      <c r="M370" s="294"/>
      <c r="N370" s="295"/>
      <c r="O370" s="295"/>
      <c r="P370" s="295"/>
      <c r="Q370" s="295"/>
      <c r="R370" s="295"/>
      <c r="S370" s="295"/>
      <c r="T370" s="29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97" t="s">
        <v>225</v>
      </c>
      <c r="AU370" s="297" t="s">
        <v>91</v>
      </c>
      <c r="AV370" s="14" t="s">
        <v>140</v>
      </c>
      <c r="AW370" s="14" t="s">
        <v>33</v>
      </c>
      <c r="AX370" s="14" t="s">
        <v>85</v>
      </c>
      <c r="AY370" s="297" t="s">
        <v>217</v>
      </c>
    </row>
    <row r="371" s="2" customFormat="1" ht="24.15" customHeight="1">
      <c r="A371" s="40"/>
      <c r="B371" s="41"/>
      <c r="C371" s="309" t="s">
        <v>664</v>
      </c>
      <c r="D371" s="309" t="s">
        <v>386</v>
      </c>
      <c r="E371" s="310" t="s">
        <v>899</v>
      </c>
      <c r="F371" s="311" t="s">
        <v>900</v>
      </c>
      <c r="G371" s="312" t="s">
        <v>305</v>
      </c>
      <c r="H371" s="313">
        <v>1</v>
      </c>
      <c r="I371" s="314"/>
      <c r="J371" s="315">
        <f>ROUND(I371*H371,2)</f>
        <v>0</v>
      </c>
      <c r="K371" s="316"/>
      <c r="L371" s="317"/>
      <c r="M371" s="318" t="s">
        <v>1</v>
      </c>
      <c r="N371" s="319" t="s">
        <v>44</v>
      </c>
      <c r="O371" s="99"/>
      <c r="P371" s="272">
        <f>O371*H371</f>
        <v>0</v>
      </c>
      <c r="Q371" s="272">
        <v>0.0025000000000000001</v>
      </c>
      <c r="R371" s="272">
        <f>Q371*H371</f>
        <v>0.0025000000000000001</v>
      </c>
      <c r="S371" s="272">
        <v>0</v>
      </c>
      <c r="T371" s="273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74" t="s">
        <v>807</v>
      </c>
      <c r="AT371" s="274" t="s">
        <v>386</v>
      </c>
      <c r="AU371" s="274" t="s">
        <v>91</v>
      </c>
      <c r="AY371" s="17" t="s">
        <v>217</v>
      </c>
      <c r="BE371" s="159">
        <f>IF(N371="základná",J371,0)</f>
        <v>0</v>
      </c>
      <c r="BF371" s="159">
        <f>IF(N371="znížená",J371,0)</f>
        <v>0</v>
      </c>
      <c r="BG371" s="159">
        <f>IF(N371="zákl. prenesená",J371,0)</f>
        <v>0</v>
      </c>
      <c r="BH371" s="159">
        <f>IF(N371="zníž. prenesená",J371,0)</f>
        <v>0</v>
      </c>
      <c r="BI371" s="159">
        <f>IF(N371="nulová",J371,0)</f>
        <v>0</v>
      </c>
      <c r="BJ371" s="17" t="s">
        <v>91</v>
      </c>
      <c r="BK371" s="159">
        <f>ROUND(I371*H371,2)</f>
        <v>0</v>
      </c>
      <c r="BL371" s="17" t="s">
        <v>807</v>
      </c>
      <c r="BM371" s="274" t="s">
        <v>901</v>
      </c>
    </row>
    <row r="372" s="2" customFormat="1" ht="21.75" customHeight="1">
      <c r="A372" s="40"/>
      <c r="B372" s="41"/>
      <c r="C372" s="262" t="s">
        <v>668</v>
      </c>
      <c r="D372" s="262" t="s">
        <v>220</v>
      </c>
      <c r="E372" s="263" t="s">
        <v>903</v>
      </c>
      <c r="F372" s="264" t="s">
        <v>904</v>
      </c>
      <c r="G372" s="265" t="s">
        <v>305</v>
      </c>
      <c r="H372" s="266">
        <v>1</v>
      </c>
      <c r="I372" s="267"/>
      <c r="J372" s="268">
        <f>ROUND(I372*H372,2)</f>
        <v>0</v>
      </c>
      <c r="K372" s="269"/>
      <c r="L372" s="43"/>
      <c r="M372" s="270" t="s">
        <v>1</v>
      </c>
      <c r="N372" s="271" t="s">
        <v>44</v>
      </c>
      <c r="O372" s="99"/>
      <c r="P372" s="272">
        <f>O372*H372</f>
        <v>0</v>
      </c>
      <c r="Q372" s="272">
        <v>0</v>
      </c>
      <c r="R372" s="272">
        <f>Q372*H372</f>
        <v>0</v>
      </c>
      <c r="S372" s="272">
        <v>0</v>
      </c>
      <c r="T372" s="273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74" t="s">
        <v>526</v>
      </c>
      <c r="AT372" s="274" t="s">
        <v>220</v>
      </c>
      <c r="AU372" s="274" t="s">
        <v>91</v>
      </c>
      <c r="AY372" s="17" t="s">
        <v>217</v>
      </c>
      <c r="BE372" s="159">
        <f>IF(N372="základná",J372,0)</f>
        <v>0</v>
      </c>
      <c r="BF372" s="159">
        <f>IF(N372="znížená",J372,0)</f>
        <v>0</v>
      </c>
      <c r="BG372" s="159">
        <f>IF(N372="zákl. prenesená",J372,0)</f>
        <v>0</v>
      </c>
      <c r="BH372" s="159">
        <f>IF(N372="zníž. prenesená",J372,0)</f>
        <v>0</v>
      </c>
      <c r="BI372" s="159">
        <f>IF(N372="nulová",J372,0)</f>
        <v>0</v>
      </c>
      <c r="BJ372" s="17" t="s">
        <v>91</v>
      </c>
      <c r="BK372" s="159">
        <f>ROUND(I372*H372,2)</f>
        <v>0</v>
      </c>
      <c r="BL372" s="17" t="s">
        <v>526</v>
      </c>
      <c r="BM372" s="274" t="s">
        <v>905</v>
      </c>
    </row>
    <row r="373" s="13" customFormat="1">
      <c r="A373" s="13"/>
      <c r="B373" s="275"/>
      <c r="C373" s="276"/>
      <c r="D373" s="277" t="s">
        <v>225</v>
      </c>
      <c r="E373" s="278" t="s">
        <v>1</v>
      </c>
      <c r="F373" s="279" t="s">
        <v>138</v>
      </c>
      <c r="G373" s="276"/>
      <c r="H373" s="280">
        <v>1</v>
      </c>
      <c r="I373" s="281"/>
      <c r="J373" s="276"/>
      <c r="K373" s="276"/>
      <c r="L373" s="282"/>
      <c r="M373" s="283"/>
      <c r="N373" s="284"/>
      <c r="O373" s="284"/>
      <c r="P373" s="284"/>
      <c r="Q373" s="284"/>
      <c r="R373" s="284"/>
      <c r="S373" s="284"/>
      <c r="T373" s="28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86" t="s">
        <v>225</v>
      </c>
      <c r="AU373" s="286" t="s">
        <v>91</v>
      </c>
      <c r="AV373" s="13" t="s">
        <v>91</v>
      </c>
      <c r="AW373" s="13" t="s">
        <v>33</v>
      </c>
      <c r="AX373" s="13" t="s">
        <v>85</v>
      </c>
      <c r="AY373" s="286" t="s">
        <v>217</v>
      </c>
    </row>
    <row r="374" s="2" customFormat="1" ht="24.15" customHeight="1">
      <c r="A374" s="40"/>
      <c r="B374" s="41"/>
      <c r="C374" s="262" t="s">
        <v>672</v>
      </c>
      <c r="D374" s="262" t="s">
        <v>220</v>
      </c>
      <c r="E374" s="263" t="s">
        <v>907</v>
      </c>
      <c r="F374" s="264" t="s">
        <v>908</v>
      </c>
      <c r="G374" s="265" t="s">
        <v>909</v>
      </c>
      <c r="H374" s="266">
        <v>1</v>
      </c>
      <c r="I374" s="267"/>
      <c r="J374" s="268">
        <f>ROUND(I374*H374,2)</f>
        <v>0</v>
      </c>
      <c r="K374" s="269"/>
      <c r="L374" s="43"/>
      <c r="M374" s="270" t="s">
        <v>1</v>
      </c>
      <c r="N374" s="271" t="s">
        <v>44</v>
      </c>
      <c r="O374" s="99"/>
      <c r="P374" s="272">
        <f>O374*H374</f>
        <v>0</v>
      </c>
      <c r="Q374" s="272">
        <v>0</v>
      </c>
      <c r="R374" s="272">
        <f>Q374*H374</f>
        <v>0</v>
      </c>
      <c r="S374" s="272">
        <v>0</v>
      </c>
      <c r="T374" s="273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74" t="s">
        <v>526</v>
      </c>
      <c r="AT374" s="274" t="s">
        <v>220</v>
      </c>
      <c r="AU374" s="274" t="s">
        <v>91</v>
      </c>
      <c r="AY374" s="17" t="s">
        <v>217</v>
      </c>
      <c r="BE374" s="159">
        <f>IF(N374="základná",J374,0)</f>
        <v>0</v>
      </c>
      <c r="BF374" s="159">
        <f>IF(N374="znížená",J374,0)</f>
        <v>0</v>
      </c>
      <c r="BG374" s="159">
        <f>IF(N374="zákl. prenesená",J374,0)</f>
        <v>0</v>
      </c>
      <c r="BH374" s="159">
        <f>IF(N374="zníž. prenesená",J374,0)</f>
        <v>0</v>
      </c>
      <c r="BI374" s="159">
        <f>IF(N374="nulová",J374,0)</f>
        <v>0</v>
      </c>
      <c r="BJ374" s="17" t="s">
        <v>91</v>
      </c>
      <c r="BK374" s="159">
        <f>ROUND(I374*H374,2)</f>
        <v>0</v>
      </c>
      <c r="BL374" s="17" t="s">
        <v>526</v>
      </c>
      <c r="BM374" s="274" t="s">
        <v>910</v>
      </c>
    </row>
    <row r="375" s="2" customFormat="1" ht="24.15" customHeight="1">
      <c r="A375" s="40"/>
      <c r="B375" s="41"/>
      <c r="C375" s="262" t="s">
        <v>371</v>
      </c>
      <c r="D375" s="262" t="s">
        <v>220</v>
      </c>
      <c r="E375" s="263" t="s">
        <v>912</v>
      </c>
      <c r="F375" s="264" t="s">
        <v>913</v>
      </c>
      <c r="G375" s="265" t="s">
        <v>305</v>
      </c>
      <c r="H375" s="266">
        <v>1</v>
      </c>
      <c r="I375" s="267"/>
      <c r="J375" s="268">
        <f>ROUND(I375*H375,2)</f>
        <v>0</v>
      </c>
      <c r="K375" s="269"/>
      <c r="L375" s="43"/>
      <c r="M375" s="270" t="s">
        <v>1</v>
      </c>
      <c r="N375" s="271" t="s">
        <v>44</v>
      </c>
      <c r="O375" s="99"/>
      <c r="P375" s="272">
        <f>O375*H375</f>
        <v>0</v>
      </c>
      <c r="Q375" s="272">
        <v>0</v>
      </c>
      <c r="R375" s="272">
        <f>Q375*H375</f>
        <v>0</v>
      </c>
      <c r="S375" s="272">
        <v>0</v>
      </c>
      <c r="T375" s="273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74" t="s">
        <v>526</v>
      </c>
      <c r="AT375" s="274" t="s">
        <v>220</v>
      </c>
      <c r="AU375" s="274" t="s">
        <v>91</v>
      </c>
      <c r="AY375" s="17" t="s">
        <v>217</v>
      </c>
      <c r="BE375" s="159">
        <f>IF(N375="základná",J375,0)</f>
        <v>0</v>
      </c>
      <c r="BF375" s="159">
        <f>IF(N375="znížená",J375,0)</f>
        <v>0</v>
      </c>
      <c r="BG375" s="159">
        <f>IF(N375="zákl. prenesená",J375,0)</f>
        <v>0</v>
      </c>
      <c r="BH375" s="159">
        <f>IF(N375="zníž. prenesená",J375,0)</f>
        <v>0</v>
      </c>
      <c r="BI375" s="159">
        <f>IF(N375="nulová",J375,0)</f>
        <v>0</v>
      </c>
      <c r="BJ375" s="17" t="s">
        <v>91</v>
      </c>
      <c r="BK375" s="159">
        <f>ROUND(I375*H375,2)</f>
        <v>0</v>
      </c>
      <c r="BL375" s="17" t="s">
        <v>526</v>
      </c>
      <c r="BM375" s="274" t="s">
        <v>914</v>
      </c>
    </row>
    <row r="376" s="13" customFormat="1">
      <c r="A376" s="13"/>
      <c r="B376" s="275"/>
      <c r="C376" s="276"/>
      <c r="D376" s="277" t="s">
        <v>225</v>
      </c>
      <c r="E376" s="278" t="s">
        <v>1</v>
      </c>
      <c r="F376" s="279" t="s">
        <v>1039</v>
      </c>
      <c r="G376" s="276"/>
      <c r="H376" s="280">
        <v>1</v>
      </c>
      <c r="I376" s="281"/>
      <c r="J376" s="276"/>
      <c r="K376" s="276"/>
      <c r="L376" s="282"/>
      <c r="M376" s="283"/>
      <c r="N376" s="284"/>
      <c r="O376" s="284"/>
      <c r="P376" s="284"/>
      <c r="Q376" s="284"/>
      <c r="R376" s="284"/>
      <c r="S376" s="284"/>
      <c r="T376" s="28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86" t="s">
        <v>225</v>
      </c>
      <c r="AU376" s="286" t="s">
        <v>91</v>
      </c>
      <c r="AV376" s="13" t="s">
        <v>91</v>
      </c>
      <c r="AW376" s="13" t="s">
        <v>33</v>
      </c>
      <c r="AX376" s="13" t="s">
        <v>78</v>
      </c>
      <c r="AY376" s="286" t="s">
        <v>217</v>
      </c>
    </row>
    <row r="377" s="14" customFormat="1">
      <c r="A377" s="14"/>
      <c r="B377" s="287"/>
      <c r="C377" s="288"/>
      <c r="D377" s="277" t="s">
        <v>225</v>
      </c>
      <c r="E377" s="289" t="s">
        <v>1</v>
      </c>
      <c r="F377" s="290" t="s">
        <v>228</v>
      </c>
      <c r="G377" s="288"/>
      <c r="H377" s="291">
        <v>1</v>
      </c>
      <c r="I377" s="292"/>
      <c r="J377" s="288"/>
      <c r="K377" s="288"/>
      <c r="L377" s="293"/>
      <c r="M377" s="294"/>
      <c r="N377" s="295"/>
      <c r="O377" s="295"/>
      <c r="P377" s="295"/>
      <c r="Q377" s="295"/>
      <c r="R377" s="295"/>
      <c r="S377" s="295"/>
      <c r="T377" s="29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97" t="s">
        <v>225</v>
      </c>
      <c r="AU377" s="297" t="s">
        <v>91</v>
      </c>
      <c r="AV377" s="14" t="s">
        <v>140</v>
      </c>
      <c r="AW377" s="14" t="s">
        <v>33</v>
      </c>
      <c r="AX377" s="14" t="s">
        <v>85</v>
      </c>
      <c r="AY377" s="297" t="s">
        <v>217</v>
      </c>
    </row>
    <row r="378" s="12" customFormat="1" ht="22.8" customHeight="1">
      <c r="A378" s="12"/>
      <c r="B378" s="247"/>
      <c r="C378" s="248"/>
      <c r="D378" s="249" t="s">
        <v>77</v>
      </c>
      <c r="E378" s="260" t="s">
        <v>917</v>
      </c>
      <c r="F378" s="260" t="s">
        <v>918</v>
      </c>
      <c r="G378" s="248"/>
      <c r="H378" s="248"/>
      <c r="I378" s="251"/>
      <c r="J378" s="261">
        <f>BK378</f>
        <v>0</v>
      </c>
      <c r="K378" s="248"/>
      <c r="L378" s="252"/>
      <c r="M378" s="253"/>
      <c r="N378" s="254"/>
      <c r="O378" s="254"/>
      <c r="P378" s="255">
        <f>SUM(P379:P381)</f>
        <v>0</v>
      </c>
      <c r="Q378" s="254"/>
      <c r="R378" s="255">
        <f>SUM(R379:R381)</f>
        <v>0</v>
      </c>
      <c r="S378" s="254"/>
      <c r="T378" s="256">
        <f>SUM(T379:T381)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57" t="s">
        <v>234</v>
      </c>
      <c r="AT378" s="258" t="s">
        <v>77</v>
      </c>
      <c r="AU378" s="258" t="s">
        <v>85</v>
      </c>
      <c r="AY378" s="257" t="s">
        <v>217</v>
      </c>
      <c r="BK378" s="259">
        <f>SUM(BK379:BK381)</f>
        <v>0</v>
      </c>
    </row>
    <row r="379" s="2" customFormat="1" ht="24.15" customHeight="1">
      <c r="A379" s="40"/>
      <c r="B379" s="41"/>
      <c r="C379" s="262" t="s">
        <v>681</v>
      </c>
      <c r="D379" s="262" t="s">
        <v>220</v>
      </c>
      <c r="E379" s="263" t="s">
        <v>920</v>
      </c>
      <c r="F379" s="264" t="s">
        <v>921</v>
      </c>
      <c r="G379" s="265" t="s">
        <v>231</v>
      </c>
      <c r="H379" s="266">
        <v>5</v>
      </c>
      <c r="I379" s="267"/>
      <c r="J379" s="268">
        <f>ROUND(I379*H379,2)</f>
        <v>0</v>
      </c>
      <c r="K379" s="269"/>
      <c r="L379" s="43"/>
      <c r="M379" s="270" t="s">
        <v>1</v>
      </c>
      <c r="N379" s="271" t="s">
        <v>44</v>
      </c>
      <c r="O379" s="99"/>
      <c r="P379" s="272">
        <f>O379*H379</f>
        <v>0</v>
      </c>
      <c r="Q379" s="272">
        <v>0</v>
      </c>
      <c r="R379" s="272">
        <f>Q379*H379</f>
        <v>0</v>
      </c>
      <c r="S379" s="272">
        <v>0</v>
      </c>
      <c r="T379" s="273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74" t="s">
        <v>526</v>
      </c>
      <c r="AT379" s="274" t="s">
        <v>220</v>
      </c>
      <c r="AU379" s="274" t="s">
        <v>91</v>
      </c>
      <c r="AY379" s="17" t="s">
        <v>217</v>
      </c>
      <c r="BE379" s="159">
        <f>IF(N379="základná",J379,0)</f>
        <v>0</v>
      </c>
      <c r="BF379" s="159">
        <f>IF(N379="znížená",J379,0)</f>
        <v>0</v>
      </c>
      <c r="BG379" s="159">
        <f>IF(N379="zákl. prenesená",J379,0)</f>
        <v>0</v>
      </c>
      <c r="BH379" s="159">
        <f>IF(N379="zníž. prenesená",J379,0)</f>
        <v>0</v>
      </c>
      <c r="BI379" s="159">
        <f>IF(N379="nulová",J379,0)</f>
        <v>0</v>
      </c>
      <c r="BJ379" s="17" t="s">
        <v>91</v>
      </c>
      <c r="BK379" s="159">
        <f>ROUND(I379*H379,2)</f>
        <v>0</v>
      </c>
      <c r="BL379" s="17" t="s">
        <v>526</v>
      </c>
      <c r="BM379" s="274" t="s">
        <v>922</v>
      </c>
    </row>
    <row r="380" s="13" customFormat="1">
      <c r="A380" s="13"/>
      <c r="B380" s="275"/>
      <c r="C380" s="276"/>
      <c r="D380" s="277" t="s">
        <v>225</v>
      </c>
      <c r="E380" s="278" t="s">
        <v>1</v>
      </c>
      <c r="F380" s="279" t="s">
        <v>1046</v>
      </c>
      <c r="G380" s="276"/>
      <c r="H380" s="280">
        <v>5</v>
      </c>
      <c r="I380" s="281"/>
      <c r="J380" s="276"/>
      <c r="K380" s="276"/>
      <c r="L380" s="282"/>
      <c r="M380" s="283"/>
      <c r="N380" s="284"/>
      <c r="O380" s="284"/>
      <c r="P380" s="284"/>
      <c r="Q380" s="284"/>
      <c r="R380" s="284"/>
      <c r="S380" s="284"/>
      <c r="T380" s="28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86" t="s">
        <v>225</v>
      </c>
      <c r="AU380" s="286" t="s">
        <v>91</v>
      </c>
      <c r="AV380" s="13" t="s">
        <v>91</v>
      </c>
      <c r="AW380" s="13" t="s">
        <v>33</v>
      </c>
      <c r="AX380" s="13" t="s">
        <v>78</v>
      </c>
      <c r="AY380" s="286" t="s">
        <v>217</v>
      </c>
    </row>
    <row r="381" s="14" customFormat="1">
      <c r="A381" s="14"/>
      <c r="B381" s="287"/>
      <c r="C381" s="288"/>
      <c r="D381" s="277" t="s">
        <v>225</v>
      </c>
      <c r="E381" s="289" t="s">
        <v>1</v>
      </c>
      <c r="F381" s="290" t="s">
        <v>228</v>
      </c>
      <c r="G381" s="288"/>
      <c r="H381" s="291">
        <v>5</v>
      </c>
      <c r="I381" s="292"/>
      <c r="J381" s="288"/>
      <c r="K381" s="288"/>
      <c r="L381" s="293"/>
      <c r="M381" s="294"/>
      <c r="N381" s="295"/>
      <c r="O381" s="295"/>
      <c r="P381" s="295"/>
      <c r="Q381" s="295"/>
      <c r="R381" s="295"/>
      <c r="S381" s="295"/>
      <c r="T381" s="29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97" t="s">
        <v>225</v>
      </c>
      <c r="AU381" s="297" t="s">
        <v>91</v>
      </c>
      <c r="AV381" s="14" t="s">
        <v>140</v>
      </c>
      <c r="AW381" s="14" t="s">
        <v>33</v>
      </c>
      <c r="AX381" s="14" t="s">
        <v>85</v>
      </c>
      <c r="AY381" s="297" t="s">
        <v>217</v>
      </c>
    </row>
    <row r="382" s="12" customFormat="1" ht="25.92" customHeight="1">
      <c r="A382" s="12"/>
      <c r="B382" s="247"/>
      <c r="C382" s="248"/>
      <c r="D382" s="249" t="s">
        <v>77</v>
      </c>
      <c r="E382" s="250" t="s">
        <v>924</v>
      </c>
      <c r="F382" s="250" t="s">
        <v>925</v>
      </c>
      <c r="G382" s="248"/>
      <c r="H382" s="248"/>
      <c r="I382" s="251"/>
      <c r="J382" s="226">
        <f>BK382</f>
        <v>0</v>
      </c>
      <c r="K382" s="248"/>
      <c r="L382" s="252"/>
      <c r="M382" s="253"/>
      <c r="N382" s="254"/>
      <c r="O382" s="254"/>
      <c r="P382" s="255">
        <f>P383</f>
        <v>0</v>
      </c>
      <c r="Q382" s="254"/>
      <c r="R382" s="255">
        <f>R383</f>
        <v>0</v>
      </c>
      <c r="S382" s="254"/>
      <c r="T382" s="256">
        <f>T383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57" t="s">
        <v>140</v>
      </c>
      <c r="AT382" s="258" t="s">
        <v>77</v>
      </c>
      <c r="AU382" s="258" t="s">
        <v>78</v>
      </c>
      <c r="AY382" s="257" t="s">
        <v>217</v>
      </c>
      <c r="BK382" s="259">
        <f>BK383</f>
        <v>0</v>
      </c>
    </row>
    <row r="383" s="2" customFormat="1" ht="44.25" customHeight="1">
      <c r="A383" s="40"/>
      <c r="B383" s="41"/>
      <c r="C383" s="262" t="s">
        <v>685</v>
      </c>
      <c r="D383" s="262" t="s">
        <v>220</v>
      </c>
      <c r="E383" s="263" t="s">
        <v>927</v>
      </c>
      <c r="F383" s="264" t="s">
        <v>928</v>
      </c>
      <c r="G383" s="265" t="s">
        <v>929</v>
      </c>
      <c r="H383" s="266">
        <v>2</v>
      </c>
      <c r="I383" s="267"/>
      <c r="J383" s="268">
        <f>ROUND(I383*H383,2)</f>
        <v>0</v>
      </c>
      <c r="K383" s="269"/>
      <c r="L383" s="43"/>
      <c r="M383" s="270" t="s">
        <v>1</v>
      </c>
      <c r="N383" s="271" t="s">
        <v>44</v>
      </c>
      <c r="O383" s="99"/>
      <c r="P383" s="272">
        <f>O383*H383</f>
        <v>0</v>
      </c>
      <c r="Q383" s="272">
        <v>0</v>
      </c>
      <c r="R383" s="272">
        <f>Q383*H383</f>
        <v>0</v>
      </c>
      <c r="S383" s="272">
        <v>0</v>
      </c>
      <c r="T383" s="273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74" t="s">
        <v>930</v>
      </c>
      <c r="AT383" s="274" t="s">
        <v>220</v>
      </c>
      <c r="AU383" s="274" t="s">
        <v>85</v>
      </c>
      <c r="AY383" s="17" t="s">
        <v>217</v>
      </c>
      <c r="BE383" s="159">
        <f>IF(N383="základná",J383,0)</f>
        <v>0</v>
      </c>
      <c r="BF383" s="159">
        <f>IF(N383="znížená",J383,0)</f>
        <v>0</v>
      </c>
      <c r="BG383" s="159">
        <f>IF(N383="zákl. prenesená",J383,0)</f>
        <v>0</v>
      </c>
      <c r="BH383" s="159">
        <f>IF(N383="zníž. prenesená",J383,0)</f>
        <v>0</v>
      </c>
      <c r="BI383" s="159">
        <f>IF(N383="nulová",J383,0)</f>
        <v>0</v>
      </c>
      <c r="BJ383" s="17" t="s">
        <v>91</v>
      </c>
      <c r="BK383" s="159">
        <f>ROUND(I383*H383,2)</f>
        <v>0</v>
      </c>
      <c r="BL383" s="17" t="s">
        <v>930</v>
      </c>
      <c r="BM383" s="274" t="s">
        <v>931</v>
      </c>
    </row>
    <row r="384" s="12" customFormat="1" ht="25.92" customHeight="1">
      <c r="A384" s="12"/>
      <c r="B384" s="247"/>
      <c r="C384" s="248"/>
      <c r="D384" s="249" t="s">
        <v>77</v>
      </c>
      <c r="E384" s="250" t="s">
        <v>196</v>
      </c>
      <c r="F384" s="250" t="s">
        <v>932</v>
      </c>
      <c r="G384" s="248"/>
      <c r="H384" s="248"/>
      <c r="I384" s="251"/>
      <c r="J384" s="226">
        <f>BK384</f>
        <v>0</v>
      </c>
      <c r="K384" s="248"/>
      <c r="L384" s="252"/>
      <c r="M384" s="253"/>
      <c r="N384" s="254"/>
      <c r="O384" s="254"/>
      <c r="P384" s="255">
        <f>SUM(P385:P389)</f>
        <v>0</v>
      </c>
      <c r="Q384" s="254"/>
      <c r="R384" s="255">
        <f>SUM(R385:R389)</f>
        <v>0</v>
      </c>
      <c r="S384" s="254"/>
      <c r="T384" s="256">
        <f>SUM(T385:T389)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57" t="s">
        <v>242</v>
      </c>
      <c r="AT384" s="258" t="s">
        <v>77</v>
      </c>
      <c r="AU384" s="258" t="s">
        <v>78</v>
      </c>
      <c r="AY384" s="257" t="s">
        <v>217</v>
      </c>
      <c r="BK384" s="259">
        <f>SUM(BK385:BK389)</f>
        <v>0</v>
      </c>
    </row>
    <row r="385" s="2" customFormat="1" ht="55.5" customHeight="1">
      <c r="A385" s="40"/>
      <c r="B385" s="41"/>
      <c r="C385" s="262" t="s">
        <v>689</v>
      </c>
      <c r="D385" s="262" t="s">
        <v>220</v>
      </c>
      <c r="E385" s="263" t="s">
        <v>934</v>
      </c>
      <c r="F385" s="264" t="s">
        <v>935</v>
      </c>
      <c r="G385" s="265" t="s">
        <v>936</v>
      </c>
      <c r="H385" s="266">
        <v>1</v>
      </c>
      <c r="I385" s="267"/>
      <c r="J385" s="268">
        <f>ROUND(I385*H385,2)</f>
        <v>0</v>
      </c>
      <c r="K385" s="269"/>
      <c r="L385" s="43"/>
      <c r="M385" s="270" t="s">
        <v>1</v>
      </c>
      <c r="N385" s="271" t="s">
        <v>44</v>
      </c>
      <c r="O385" s="99"/>
      <c r="P385" s="272">
        <f>O385*H385</f>
        <v>0</v>
      </c>
      <c r="Q385" s="272">
        <v>0</v>
      </c>
      <c r="R385" s="272">
        <f>Q385*H385</f>
        <v>0</v>
      </c>
      <c r="S385" s="272">
        <v>0</v>
      </c>
      <c r="T385" s="273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74" t="s">
        <v>937</v>
      </c>
      <c r="AT385" s="274" t="s">
        <v>220</v>
      </c>
      <c r="AU385" s="274" t="s">
        <v>85</v>
      </c>
      <c r="AY385" s="17" t="s">
        <v>217</v>
      </c>
      <c r="BE385" s="159">
        <f>IF(N385="základná",J385,0)</f>
        <v>0</v>
      </c>
      <c r="BF385" s="159">
        <f>IF(N385="znížená",J385,0)</f>
        <v>0</v>
      </c>
      <c r="BG385" s="159">
        <f>IF(N385="zákl. prenesená",J385,0)</f>
        <v>0</v>
      </c>
      <c r="BH385" s="159">
        <f>IF(N385="zníž. prenesená",J385,0)</f>
        <v>0</v>
      </c>
      <c r="BI385" s="159">
        <f>IF(N385="nulová",J385,0)</f>
        <v>0</v>
      </c>
      <c r="BJ385" s="17" t="s">
        <v>91</v>
      </c>
      <c r="BK385" s="159">
        <f>ROUND(I385*H385,2)</f>
        <v>0</v>
      </c>
      <c r="BL385" s="17" t="s">
        <v>937</v>
      </c>
      <c r="BM385" s="274" t="s">
        <v>938</v>
      </c>
    </row>
    <row r="386" s="2" customFormat="1" ht="44.25" customHeight="1">
      <c r="A386" s="40"/>
      <c r="B386" s="41"/>
      <c r="C386" s="262" t="s">
        <v>695</v>
      </c>
      <c r="D386" s="262" t="s">
        <v>220</v>
      </c>
      <c r="E386" s="263" t="s">
        <v>940</v>
      </c>
      <c r="F386" s="264" t="s">
        <v>941</v>
      </c>
      <c r="G386" s="265" t="s">
        <v>223</v>
      </c>
      <c r="H386" s="266">
        <v>4.6390000000000002</v>
      </c>
      <c r="I386" s="267"/>
      <c r="J386" s="268">
        <f>ROUND(I386*H386,2)</f>
        <v>0</v>
      </c>
      <c r="K386" s="269"/>
      <c r="L386" s="43"/>
      <c r="M386" s="270" t="s">
        <v>1</v>
      </c>
      <c r="N386" s="271" t="s">
        <v>44</v>
      </c>
      <c r="O386" s="99"/>
      <c r="P386" s="272">
        <f>O386*H386</f>
        <v>0</v>
      </c>
      <c r="Q386" s="272">
        <v>0</v>
      </c>
      <c r="R386" s="272">
        <f>Q386*H386</f>
        <v>0</v>
      </c>
      <c r="S386" s="272">
        <v>0</v>
      </c>
      <c r="T386" s="273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74" t="s">
        <v>937</v>
      </c>
      <c r="AT386" s="274" t="s">
        <v>220</v>
      </c>
      <c r="AU386" s="274" t="s">
        <v>85</v>
      </c>
      <c r="AY386" s="17" t="s">
        <v>217</v>
      </c>
      <c r="BE386" s="159">
        <f>IF(N386="základná",J386,0)</f>
        <v>0</v>
      </c>
      <c r="BF386" s="159">
        <f>IF(N386="znížená",J386,0)</f>
        <v>0</v>
      </c>
      <c r="BG386" s="159">
        <f>IF(N386="zákl. prenesená",J386,0)</f>
        <v>0</v>
      </c>
      <c r="BH386" s="159">
        <f>IF(N386="zníž. prenesená",J386,0)</f>
        <v>0</v>
      </c>
      <c r="BI386" s="159">
        <f>IF(N386="nulová",J386,0)</f>
        <v>0</v>
      </c>
      <c r="BJ386" s="17" t="s">
        <v>91</v>
      </c>
      <c r="BK386" s="159">
        <f>ROUND(I386*H386,2)</f>
        <v>0</v>
      </c>
      <c r="BL386" s="17" t="s">
        <v>937</v>
      </c>
      <c r="BM386" s="274" t="s">
        <v>942</v>
      </c>
    </row>
    <row r="387" s="13" customFormat="1">
      <c r="A387" s="13"/>
      <c r="B387" s="275"/>
      <c r="C387" s="276"/>
      <c r="D387" s="277" t="s">
        <v>225</v>
      </c>
      <c r="E387" s="278" t="s">
        <v>1</v>
      </c>
      <c r="F387" s="279" t="s">
        <v>283</v>
      </c>
      <c r="G387" s="276"/>
      <c r="H387" s="280">
        <v>4.6390000000000002</v>
      </c>
      <c r="I387" s="281"/>
      <c r="J387" s="276"/>
      <c r="K387" s="276"/>
      <c r="L387" s="282"/>
      <c r="M387" s="283"/>
      <c r="N387" s="284"/>
      <c r="O387" s="284"/>
      <c r="P387" s="284"/>
      <c r="Q387" s="284"/>
      <c r="R387" s="284"/>
      <c r="S387" s="284"/>
      <c r="T387" s="28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86" t="s">
        <v>225</v>
      </c>
      <c r="AU387" s="286" t="s">
        <v>85</v>
      </c>
      <c r="AV387" s="13" t="s">
        <v>91</v>
      </c>
      <c r="AW387" s="13" t="s">
        <v>33</v>
      </c>
      <c r="AX387" s="13" t="s">
        <v>78</v>
      </c>
      <c r="AY387" s="286" t="s">
        <v>217</v>
      </c>
    </row>
    <row r="388" s="14" customFormat="1">
      <c r="A388" s="14"/>
      <c r="B388" s="287"/>
      <c r="C388" s="288"/>
      <c r="D388" s="277" t="s">
        <v>225</v>
      </c>
      <c r="E388" s="289" t="s">
        <v>1</v>
      </c>
      <c r="F388" s="290" t="s">
        <v>228</v>
      </c>
      <c r="G388" s="288"/>
      <c r="H388" s="291">
        <v>4.6390000000000002</v>
      </c>
      <c r="I388" s="292"/>
      <c r="J388" s="288"/>
      <c r="K388" s="288"/>
      <c r="L388" s="293"/>
      <c r="M388" s="294"/>
      <c r="N388" s="295"/>
      <c r="O388" s="295"/>
      <c r="P388" s="295"/>
      <c r="Q388" s="295"/>
      <c r="R388" s="295"/>
      <c r="S388" s="295"/>
      <c r="T388" s="29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97" t="s">
        <v>225</v>
      </c>
      <c r="AU388" s="297" t="s">
        <v>85</v>
      </c>
      <c r="AV388" s="14" t="s">
        <v>140</v>
      </c>
      <c r="AW388" s="14" t="s">
        <v>33</v>
      </c>
      <c r="AX388" s="14" t="s">
        <v>85</v>
      </c>
      <c r="AY388" s="297" t="s">
        <v>217</v>
      </c>
    </row>
    <row r="389" s="2" customFormat="1" ht="24.15" customHeight="1">
      <c r="A389" s="40"/>
      <c r="B389" s="41"/>
      <c r="C389" s="262" t="s">
        <v>699</v>
      </c>
      <c r="D389" s="262" t="s">
        <v>220</v>
      </c>
      <c r="E389" s="263" t="s">
        <v>944</v>
      </c>
      <c r="F389" s="264" t="s">
        <v>945</v>
      </c>
      <c r="G389" s="265" t="s">
        <v>936</v>
      </c>
      <c r="H389" s="266">
        <v>1</v>
      </c>
      <c r="I389" s="267"/>
      <c r="J389" s="268">
        <f>ROUND(I389*H389,2)</f>
        <v>0</v>
      </c>
      <c r="K389" s="269"/>
      <c r="L389" s="43"/>
      <c r="M389" s="270" t="s">
        <v>1</v>
      </c>
      <c r="N389" s="271" t="s">
        <v>44</v>
      </c>
      <c r="O389" s="99"/>
      <c r="P389" s="272">
        <f>O389*H389</f>
        <v>0</v>
      </c>
      <c r="Q389" s="272">
        <v>0</v>
      </c>
      <c r="R389" s="272">
        <f>Q389*H389</f>
        <v>0</v>
      </c>
      <c r="S389" s="272">
        <v>0</v>
      </c>
      <c r="T389" s="273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74" t="s">
        <v>937</v>
      </c>
      <c r="AT389" s="274" t="s">
        <v>220</v>
      </c>
      <c r="AU389" s="274" t="s">
        <v>85</v>
      </c>
      <c r="AY389" s="17" t="s">
        <v>217</v>
      </c>
      <c r="BE389" s="159">
        <f>IF(N389="základná",J389,0)</f>
        <v>0</v>
      </c>
      <c r="BF389" s="159">
        <f>IF(N389="znížená",J389,0)</f>
        <v>0</v>
      </c>
      <c r="BG389" s="159">
        <f>IF(N389="zákl. prenesená",J389,0)</f>
        <v>0</v>
      </c>
      <c r="BH389" s="159">
        <f>IF(N389="zníž. prenesená",J389,0)</f>
        <v>0</v>
      </c>
      <c r="BI389" s="159">
        <f>IF(N389="nulová",J389,0)</f>
        <v>0</v>
      </c>
      <c r="BJ389" s="17" t="s">
        <v>91</v>
      </c>
      <c r="BK389" s="159">
        <f>ROUND(I389*H389,2)</f>
        <v>0</v>
      </c>
      <c r="BL389" s="17" t="s">
        <v>937</v>
      </c>
      <c r="BM389" s="274" t="s">
        <v>946</v>
      </c>
    </row>
    <row r="390" s="12" customFormat="1" ht="25.92" customHeight="1">
      <c r="A390" s="12"/>
      <c r="B390" s="247"/>
      <c r="C390" s="248"/>
      <c r="D390" s="249" t="s">
        <v>77</v>
      </c>
      <c r="E390" s="250" t="s">
        <v>947</v>
      </c>
      <c r="F390" s="250" t="s">
        <v>948</v>
      </c>
      <c r="G390" s="248"/>
      <c r="H390" s="248"/>
      <c r="I390" s="251"/>
      <c r="J390" s="226">
        <f>BK390</f>
        <v>0</v>
      </c>
      <c r="K390" s="248"/>
      <c r="L390" s="252"/>
      <c r="M390" s="253"/>
      <c r="N390" s="254"/>
      <c r="O390" s="254"/>
      <c r="P390" s="255">
        <f>SUM(P391:P394)</f>
        <v>0</v>
      </c>
      <c r="Q390" s="254"/>
      <c r="R390" s="255">
        <f>SUM(R391:R394)</f>
        <v>0</v>
      </c>
      <c r="S390" s="254"/>
      <c r="T390" s="256">
        <f>SUM(T391:T394)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57" t="s">
        <v>85</v>
      </c>
      <c r="AT390" s="258" t="s">
        <v>77</v>
      </c>
      <c r="AU390" s="258" t="s">
        <v>78</v>
      </c>
      <c r="AY390" s="257" t="s">
        <v>217</v>
      </c>
      <c r="BK390" s="259">
        <f>SUM(BK391:BK394)</f>
        <v>0</v>
      </c>
    </row>
    <row r="391" s="2" customFormat="1" ht="55.5" customHeight="1">
      <c r="A391" s="40"/>
      <c r="B391" s="41"/>
      <c r="C391" s="262" t="s">
        <v>706</v>
      </c>
      <c r="D391" s="262" t="s">
        <v>220</v>
      </c>
      <c r="E391" s="263" t="s">
        <v>950</v>
      </c>
      <c r="F391" s="264" t="s">
        <v>951</v>
      </c>
      <c r="G391" s="265" t="s">
        <v>1</v>
      </c>
      <c r="H391" s="266">
        <v>0</v>
      </c>
      <c r="I391" s="267"/>
      <c r="J391" s="268">
        <f>ROUND(I391*H391,2)</f>
        <v>0</v>
      </c>
      <c r="K391" s="269"/>
      <c r="L391" s="43"/>
      <c r="M391" s="270" t="s">
        <v>1</v>
      </c>
      <c r="N391" s="271" t="s">
        <v>44</v>
      </c>
      <c r="O391" s="99"/>
      <c r="P391" s="272">
        <f>O391*H391</f>
        <v>0</v>
      </c>
      <c r="Q391" s="272">
        <v>0</v>
      </c>
      <c r="R391" s="272">
        <f>Q391*H391</f>
        <v>0</v>
      </c>
      <c r="S391" s="272">
        <v>0</v>
      </c>
      <c r="T391" s="273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74" t="s">
        <v>930</v>
      </c>
      <c r="AT391" s="274" t="s">
        <v>220</v>
      </c>
      <c r="AU391" s="274" t="s">
        <v>85</v>
      </c>
      <c r="AY391" s="17" t="s">
        <v>217</v>
      </c>
      <c r="BE391" s="159">
        <f>IF(N391="základná",J391,0)</f>
        <v>0</v>
      </c>
      <c r="BF391" s="159">
        <f>IF(N391="znížená",J391,0)</f>
        <v>0</v>
      </c>
      <c r="BG391" s="159">
        <f>IF(N391="zákl. prenesená",J391,0)</f>
        <v>0</v>
      </c>
      <c r="BH391" s="159">
        <f>IF(N391="zníž. prenesená",J391,0)</f>
        <v>0</v>
      </c>
      <c r="BI391" s="159">
        <f>IF(N391="nulová",J391,0)</f>
        <v>0</v>
      </c>
      <c r="BJ391" s="17" t="s">
        <v>91</v>
      </c>
      <c r="BK391" s="159">
        <f>ROUND(I391*H391,2)</f>
        <v>0</v>
      </c>
      <c r="BL391" s="17" t="s">
        <v>930</v>
      </c>
      <c r="BM391" s="274" t="s">
        <v>952</v>
      </c>
    </row>
    <row r="392" s="2" customFormat="1">
      <c r="A392" s="40"/>
      <c r="B392" s="41"/>
      <c r="C392" s="42"/>
      <c r="D392" s="277" t="s">
        <v>953</v>
      </c>
      <c r="E392" s="42"/>
      <c r="F392" s="320" t="s">
        <v>954</v>
      </c>
      <c r="G392" s="42"/>
      <c r="H392" s="42"/>
      <c r="I392" s="232"/>
      <c r="J392" s="42"/>
      <c r="K392" s="42"/>
      <c r="L392" s="43"/>
      <c r="M392" s="321"/>
      <c r="N392" s="322"/>
      <c r="O392" s="99"/>
      <c r="P392" s="99"/>
      <c r="Q392" s="99"/>
      <c r="R392" s="99"/>
      <c r="S392" s="99"/>
      <c r="T392" s="10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7" t="s">
        <v>953</v>
      </c>
      <c r="AU392" s="17" t="s">
        <v>85</v>
      </c>
    </row>
    <row r="393" s="2" customFormat="1" ht="49.05" customHeight="1">
      <c r="A393" s="40"/>
      <c r="B393" s="41"/>
      <c r="C393" s="262" t="s">
        <v>711</v>
      </c>
      <c r="D393" s="262" t="s">
        <v>220</v>
      </c>
      <c r="E393" s="263" t="s">
        <v>956</v>
      </c>
      <c r="F393" s="264" t="s">
        <v>957</v>
      </c>
      <c r="G393" s="265" t="s">
        <v>1</v>
      </c>
      <c r="H393" s="266">
        <v>0</v>
      </c>
      <c r="I393" s="267"/>
      <c r="J393" s="268">
        <f>ROUND(I393*H393,2)</f>
        <v>0</v>
      </c>
      <c r="K393" s="269"/>
      <c r="L393" s="43"/>
      <c r="M393" s="270" t="s">
        <v>1</v>
      </c>
      <c r="N393" s="271" t="s">
        <v>44</v>
      </c>
      <c r="O393" s="99"/>
      <c r="P393" s="272">
        <f>O393*H393</f>
        <v>0</v>
      </c>
      <c r="Q393" s="272">
        <v>0</v>
      </c>
      <c r="R393" s="272">
        <f>Q393*H393</f>
        <v>0</v>
      </c>
      <c r="S393" s="272">
        <v>0</v>
      </c>
      <c r="T393" s="273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74" t="s">
        <v>930</v>
      </c>
      <c r="AT393" s="274" t="s">
        <v>220</v>
      </c>
      <c r="AU393" s="274" t="s">
        <v>85</v>
      </c>
      <c r="AY393" s="17" t="s">
        <v>217</v>
      </c>
      <c r="BE393" s="159">
        <f>IF(N393="základná",J393,0)</f>
        <v>0</v>
      </c>
      <c r="BF393" s="159">
        <f>IF(N393="znížená",J393,0)</f>
        <v>0</v>
      </c>
      <c r="BG393" s="159">
        <f>IF(N393="zákl. prenesená",J393,0)</f>
        <v>0</v>
      </c>
      <c r="BH393" s="159">
        <f>IF(N393="zníž. prenesená",J393,0)</f>
        <v>0</v>
      </c>
      <c r="BI393" s="159">
        <f>IF(N393="nulová",J393,0)</f>
        <v>0</v>
      </c>
      <c r="BJ393" s="17" t="s">
        <v>91</v>
      </c>
      <c r="BK393" s="159">
        <f>ROUND(I393*H393,2)</f>
        <v>0</v>
      </c>
      <c r="BL393" s="17" t="s">
        <v>930</v>
      </c>
      <c r="BM393" s="274" t="s">
        <v>958</v>
      </c>
    </row>
    <row r="394" s="2" customFormat="1" ht="49.05" customHeight="1">
      <c r="A394" s="40"/>
      <c r="B394" s="41"/>
      <c r="C394" s="262" t="s">
        <v>717</v>
      </c>
      <c r="D394" s="262" t="s">
        <v>220</v>
      </c>
      <c r="E394" s="263" t="s">
        <v>960</v>
      </c>
      <c r="F394" s="264" t="s">
        <v>961</v>
      </c>
      <c r="G394" s="265" t="s">
        <v>1</v>
      </c>
      <c r="H394" s="266">
        <v>0</v>
      </c>
      <c r="I394" s="267"/>
      <c r="J394" s="268">
        <f>ROUND(I394*H394,2)</f>
        <v>0</v>
      </c>
      <c r="K394" s="269"/>
      <c r="L394" s="43"/>
      <c r="M394" s="270" t="s">
        <v>1</v>
      </c>
      <c r="N394" s="271" t="s">
        <v>44</v>
      </c>
      <c r="O394" s="99"/>
      <c r="P394" s="272">
        <f>O394*H394</f>
        <v>0</v>
      </c>
      <c r="Q394" s="272">
        <v>0</v>
      </c>
      <c r="R394" s="272">
        <f>Q394*H394</f>
        <v>0</v>
      </c>
      <c r="S394" s="272">
        <v>0</v>
      </c>
      <c r="T394" s="273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74" t="s">
        <v>930</v>
      </c>
      <c r="AT394" s="274" t="s">
        <v>220</v>
      </c>
      <c r="AU394" s="274" t="s">
        <v>85</v>
      </c>
      <c r="AY394" s="17" t="s">
        <v>217</v>
      </c>
      <c r="BE394" s="159">
        <f>IF(N394="základná",J394,0)</f>
        <v>0</v>
      </c>
      <c r="BF394" s="159">
        <f>IF(N394="znížená",J394,0)</f>
        <v>0</v>
      </c>
      <c r="BG394" s="159">
        <f>IF(N394="zákl. prenesená",J394,0)</f>
        <v>0</v>
      </c>
      <c r="BH394" s="159">
        <f>IF(N394="zníž. prenesená",J394,0)</f>
        <v>0</v>
      </c>
      <c r="BI394" s="159">
        <f>IF(N394="nulová",J394,0)</f>
        <v>0</v>
      </c>
      <c r="BJ394" s="17" t="s">
        <v>91</v>
      </c>
      <c r="BK394" s="159">
        <f>ROUND(I394*H394,2)</f>
        <v>0</v>
      </c>
      <c r="BL394" s="17" t="s">
        <v>930</v>
      </c>
      <c r="BM394" s="274" t="s">
        <v>962</v>
      </c>
    </row>
    <row r="395" s="2" customFormat="1" ht="49.92" customHeight="1">
      <c r="A395" s="40"/>
      <c r="B395" s="41"/>
      <c r="C395" s="42"/>
      <c r="D395" s="42"/>
      <c r="E395" s="250" t="s">
        <v>963</v>
      </c>
      <c r="F395" s="250" t="s">
        <v>964</v>
      </c>
      <c r="G395" s="42"/>
      <c r="H395" s="42"/>
      <c r="I395" s="42"/>
      <c r="J395" s="226">
        <f>BK395</f>
        <v>0</v>
      </c>
      <c r="K395" s="42"/>
      <c r="L395" s="43"/>
      <c r="M395" s="321"/>
      <c r="N395" s="322"/>
      <c r="O395" s="99"/>
      <c r="P395" s="99"/>
      <c r="Q395" s="99"/>
      <c r="R395" s="99"/>
      <c r="S395" s="99"/>
      <c r="T395" s="10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7" t="s">
        <v>77</v>
      </c>
      <c r="AU395" s="17" t="s">
        <v>78</v>
      </c>
      <c r="AY395" s="17" t="s">
        <v>965</v>
      </c>
      <c r="BK395" s="159">
        <f>SUM(BK396:BK400)</f>
        <v>0</v>
      </c>
    </row>
    <row r="396" s="2" customFormat="1" ht="16.32" customHeight="1">
      <c r="A396" s="40"/>
      <c r="B396" s="41"/>
      <c r="C396" s="323" t="s">
        <v>1</v>
      </c>
      <c r="D396" s="323" t="s">
        <v>220</v>
      </c>
      <c r="E396" s="324" t="s">
        <v>1</v>
      </c>
      <c r="F396" s="325" t="s">
        <v>1</v>
      </c>
      <c r="G396" s="326" t="s">
        <v>1</v>
      </c>
      <c r="H396" s="327"/>
      <c r="I396" s="328"/>
      <c r="J396" s="329">
        <f>BK396</f>
        <v>0</v>
      </c>
      <c r="K396" s="269"/>
      <c r="L396" s="43"/>
      <c r="M396" s="330" t="s">
        <v>1</v>
      </c>
      <c r="N396" s="331" t="s">
        <v>44</v>
      </c>
      <c r="O396" s="99"/>
      <c r="P396" s="99"/>
      <c r="Q396" s="99"/>
      <c r="R396" s="99"/>
      <c r="S396" s="99"/>
      <c r="T396" s="100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7" t="s">
        <v>965</v>
      </c>
      <c r="AU396" s="17" t="s">
        <v>85</v>
      </c>
      <c r="AY396" s="17" t="s">
        <v>965</v>
      </c>
      <c r="BE396" s="159">
        <f>IF(N396="základná",J396,0)</f>
        <v>0</v>
      </c>
      <c r="BF396" s="159">
        <f>IF(N396="znížená",J396,0)</f>
        <v>0</v>
      </c>
      <c r="BG396" s="159">
        <f>IF(N396="zákl. prenesená",J396,0)</f>
        <v>0</v>
      </c>
      <c r="BH396" s="159">
        <f>IF(N396="zníž. prenesená",J396,0)</f>
        <v>0</v>
      </c>
      <c r="BI396" s="159">
        <f>IF(N396="nulová",J396,0)</f>
        <v>0</v>
      </c>
      <c r="BJ396" s="17" t="s">
        <v>91</v>
      </c>
      <c r="BK396" s="159">
        <f>I396*H396</f>
        <v>0</v>
      </c>
    </row>
    <row r="397" s="2" customFormat="1" ht="16.32" customHeight="1">
      <c r="A397" s="40"/>
      <c r="B397" s="41"/>
      <c r="C397" s="323" t="s">
        <v>1</v>
      </c>
      <c r="D397" s="323" t="s">
        <v>220</v>
      </c>
      <c r="E397" s="324" t="s">
        <v>1</v>
      </c>
      <c r="F397" s="325" t="s">
        <v>1</v>
      </c>
      <c r="G397" s="326" t="s">
        <v>1</v>
      </c>
      <c r="H397" s="327"/>
      <c r="I397" s="328"/>
      <c r="J397" s="329">
        <f>BK397</f>
        <v>0</v>
      </c>
      <c r="K397" s="269"/>
      <c r="L397" s="43"/>
      <c r="M397" s="330" t="s">
        <v>1</v>
      </c>
      <c r="N397" s="331" t="s">
        <v>44</v>
      </c>
      <c r="O397" s="99"/>
      <c r="P397" s="99"/>
      <c r="Q397" s="99"/>
      <c r="R397" s="99"/>
      <c r="S397" s="99"/>
      <c r="T397" s="10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7" t="s">
        <v>965</v>
      </c>
      <c r="AU397" s="17" t="s">
        <v>85</v>
      </c>
      <c r="AY397" s="17" t="s">
        <v>965</v>
      </c>
      <c r="BE397" s="159">
        <f>IF(N397="základná",J397,0)</f>
        <v>0</v>
      </c>
      <c r="BF397" s="159">
        <f>IF(N397="znížená",J397,0)</f>
        <v>0</v>
      </c>
      <c r="BG397" s="159">
        <f>IF(N397="zákl. prenesená",J397,0)</f>
        <v>0</v>
      </c>
      <c r="BH397" s="159">
        <f>IF(N397="zníž. prenesená",J397,0)</f>
        <v>0</v>
      </c>
      <c r="BI397" s="159">
        <f>IF(N397="nulová",J397,0)</f>
        <v>0</v>
      </c>
      <c r="BJ397" s="17" t="s">
        <v>91</v>
      </c>
      <c r="BK397" s="159">
        <f>I397*H397</f>
        <v>0</v>
      </c>
    </row>
    <row r="398" s="2" customFormat="1" ht="16.32" customHeight="1">
      <c r="A398" s="40"/>
      <c r="B398" s="41"/>
      <c r="C398" s="323" t="s">
        <v>1</v>
      </c>
      <c r="D398" s="323" t="s">
        <v>220</v>
      </c>
      <c r="E398" s="324" t="s">
        <v>1</v>
      </c>
      <c r="F398" s="325" t="s">
        <v>1</v>
      </c>
      <c r="G398" s="326" t="s">
        <v>1</v>
      </c>
      <c r="H398" s="327"/>
      <c r="I398" s="328"/>
      <c r="J398" s="329">
        <f>BK398</f>
        <v>0</v>
      </c>
      <c r="K398" s="269"/>
      <c r="L398" s="43"/>
      <c r="M398" s="330" t="s">
        <v>1</v>
      </c>
      <c r="N398" s="331" t="s">
        <v>44</v>
      </c>
      <c r="O398" s="99"/>
      <c r="P398" s="99"/>
      <c r="Q398" s="99"/>
      <c r="R398" s="99"/>
      <c r="S398" s="99"/>
      <c r="T398" s="10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7" t="s">
        <v>965</v>
      </c>
      <c r="AU398" s="17" t="s">
        <v>85</v>
      </c>
      <c r="AY398" s="17" t="s">
        <v>965</v>
      </c>
      <c r="BE398" s="159">
        <f>IF(N398="základná",J398,0)</f>
        <v>0</v>
      </c>
      <c r="BF398" s="159">
        <f>IF(N398="znížená",J398,0)</f>
        <v>0</v>
      </c>
      <c r="BG398" s="159">
        <f>IF(N398="zákl. prenesená",J398,0)</f>
        <v>0</v>
      </c>
      <c r="BH398" s="159">
        <f>IF(N398="zníž. prenesená",J398,0)</f>
        <v>0</v>
      </c>
      <c r="BI398" s="159">
        <f>IF(N398="nulová",J398,0)</f>
        <v>0</v>
      </c>
      <c r="BJ398" s="17" t="s">
        <v>91</v>
      </c>
      <c r="BK398" s="159">
        <f>I398*H398</f>
        <v>0</v>
      </c>
    </row>
    <row r="399" s="2" customFormat="1" ht="16.32" customHeight="1">
      <c r="A399" s="40"/>
      <c r="B399" s="41"/>
      <c r="C399" s="323" t="s">
        <v>1</v>
      </c>
      <c r="D399" s="323" t="s">
        <v>220</v>
      </c>
      <c r="E399" s="324" t="s">
        <v>1</v>
      </c>
      <c r="F399" s="325" t="s">
        <v>1</v>
      </c>
      <c r="G399" s="326" t="s">
        <v>1</v>
      </c>
      <c r="H399" s="327"/>
      <c r="I399" s="328"/>
      <c r="J399" s="329">
        <f>BK399</f>
        <v>0</v>
      </c>
      <c r="K399" s="269"/>
      <c r="L399" s="43"/>
      <c r="M399" s="330" t="s">
        <v>1</v>
      </c>
      <c r="N399" s="331" t="s">
        <v>44</v>
      </c>
      <c r="O399" s="99"/>
      <c r="P399" s="99"/>
      <c r="Q399" s="99"/>
      <c r="R399" s="99"/>
      <c r="S399" s="99"/>
      <c r="T399" s="100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7" t="s">
        <v>965</v>
      </c>
      <c r="AU399" s="17" t="s">
        <v>85</v>
      </c>
      <c r="AY399" s="17" t="s">
        <v>965</v>
      </c>
      <c r="BE399" s="159">
        <f>IF(N399="základná",J399,0)</f>
        <v>0</v>
      </c>
      <c r="BF399" s="159">
        <f>IF(N399="znížená",J399,0)</f>
        <v>0</v>
      </c>
      <c r="BG399" s="159">
        <f>IF(N399="zákl. prenesená",J399,0)</f>
        <v>0</v>
      </c>
      <c r="BH399" s="159">
        <f>IF(N399="zníž. prenesená",J399,0)</f>
        <v>0</v>
      </c>
      <c r="BI399" s="159">
        <f>IF(N399="nulová",J399,0)</f>
        <v>0</v>
      </c>
      <c r="BJ399" s="17" t="s">
        <v>91</v>
      </c>
      <c r="BK399" s="159">
        <f>I399*H399</f>
        <v>0</v>
      </c>
    </row>
    <row r="400" s="2" customFormat="1" ht="16.32" customHeight="1">
      <c r="A400" s="40"/>
      <c r="B400" s="41"/>
      <c r="C400" s="323" t="s">
        <v>1</v>
      </c>
      <c r="D400" s="323" t="s">
        <v>220</v>
      </c>
      <c r="E400" s="324" t="s">
        <v>1</v>
      </c>
      <c r="F400" s="325" t="s">
        <v>1</v>
      </c>
      <c r="G400" s="326" t="s">
        <v>1</v>
      </c>
      <c r="H400" s="327"/>
      <c r="I400" s="328"/>
      <c r="J400" s="329">
        <f>BK400</f>
        <v>0</v>
      </c>
      <c r="K400" s="269"/>
      <c r="L400" s="43"/>
      <c r="M400" s="330" t="s">
        <v>1</v>
      </c>
      <c r="N400" s="331" t="s">
        <v>44</v>
      </c>
      <c r="O400" s="332"/>
      <c r="P400" s="332"/>
      <c r="Q400" s="332"/>
      <c r="R400" s="332"/>
      <c r="S400" s="332"/>
      <c r="T400" s="333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7" t="s">
        <v>965</v>
      </c>
      <c r="AU400" s="17" t="s">
        <v>85</v>
      </c>
      <c r="AY400" s="17" t="s">
        <v>965</v>
      </c>
      <c r="BE400" s="159">
        <f>IF(N400="základná",J400,0)</f>
        <v>0</v>
      </c>
      <c r="BF400" s="159">
        <f>IF(N400="znížená",J400,0)</f>
        <v>0</v>
      </c>
      <c r="BG400" s="159">
        <f>IF(N400="zákl. prenesená",J400,0)</f>
        <v>0</v>
      </c>
      <c r="BH400" s="159">
        <f>IF(N400="zníž. prenesená",J400,0)</f>
        <v>0</v>
      </c>
      <c r="BI400" s="159">
        <f>IF(N400="nulová",J400,0)</f>
        <v>0</v>
      </c>
      <c r="BJ400" s="17" t="s">
        <v>91</v>
      </c>
      <c r="BK400" s="159">
        <f>I400*H400</f>
        <v>0</v>
      </c>
    </row>
    <row r="401" s="2" customFormat="1" ht="6.96" customHeight="1">
      <c r="A401" s="40"/>
      <c r="B401" s="74"/>
      <c r="C401" s="75"/>
      <c r="D401" s="75"/>
      <c r="E401" s="75"/>
      <c r="F401" s="75"/>
      <c r="G401" s="75"/>
      <c r="H401" s="75"/>
      <c r="I401" s="75"/>
      <c r="J401" s="75"/>
      <c r="K401" s="75"/>
      <c r="L401" s="43"/>
      <c r="M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</row>
  </sheetData>
  <sheetProtection sheet="1" autoFilter="0" formatColumns="0" formatRows="0" objects="1" scenarios="1" spinCount="100000" saltValue="D5ZZjw32VUfrIQ7+hlzW0YNhbvtoyvOPv+TKOm8fO9FpDFzXKHDCJdeT3gcL86CmTzMNa/3kMVpcsey/CSdtpQ==" hashValue="eN3Yy+BiJvH0QYGbHUYF6uDa1n2dH2d5N9Ohp7JYvWXyAqOpsUvHaVZ8KWU5TVkBIDjkuy+Tx8s6DIdhx/osGQ==" algorithmName="SHA-512" password="C549"/>
  <autoFilter ref="C152:K400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5:F125"/>
    <mergeCell ref="D126:F126"/>
    <mergeCell ref="D127:F127"/>
    <mergeCell ref="D128:F128"/>
    <mergeCell ref="D129:F129"/>
    <mergeCell ref="E141:H141"/>
    <mergeCell ref="E143:H143"/>
    <mergeCell ref="E145:H145"/>
    <mergeCell ref="L2:V2"/>
  </mergeCells>
  <dataValidations count="2">
    <dataValidation type="list" allowBlank="1" showInputMessage="1" showErrorMessage="1" error="Povolené sú hodnoty K, M." sqref="D396:D401">
      <formula1>"K, M"</formula1>
    </dataValidation>
    <dataValidation type="list" allowBlank="1" showInputMessage="1" showErrorMessage="1" error="Povolené sú hodnoty základná, znížená, nulová." sqref="N396:N401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  <c r="AZ2" s="166" t="s">
        <v>111</v>
      </c>
      <c r="BA2" s="166" t="s">
        <v>1</v>
      </c>
      <c r="BB2" s="166" t="s">
        <v>1</v>
      </c>
      <c r="BC2" s="166" t="s">
        <v>1047</v>
      </c>
      <c r="BD2" s="166" t="s">
        <v>91</v>
      </c>
    </row>
    <row r="3" s="1" customFormat="1" ht="6.96" customHeight="1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20"/>
      <c r="AT3" s="17" t="s">
        <v>78</v>
      </c>
      <c r="AZ3" s="166" t="s">
        <v>113</v>
      </c>
      <c r="BA3" s="166" t="s">
        <v>114</v>
      </c>
      <c r="BB3" s="166" t="s">
        <v>1</v>
      </c>
      <c r="BC3" s="166" t="s">
        <v>1048</v>
      </c>
      <c r="BD3" s="166" t="s">
        <v>91</v>
      </c>
    </row>
    <row r="4" s="1" customFormat="1" ht="24.96" customHeight="1">
      <c r="B4" s="20"/>
      <c r="D4" s="169" t="s">
        <v>116</v>
      </c>
      <c r="L4" s="20"/>
      <c r="M4" s="170" t="s">
        <v>9</v>
      </c>
      <c r="AT4" s="17" t="s">
        <v>4</v>
      </c>
      <c r="AZ4" s="166" t="s">
        <v>117</v>
      </c>
      <c r="BA4" s="166" t="s">
        <v>1</v>
      </c>
      <c r="BB4" s="166" t="s">
        <v>1</v>
      </c>
      <c r="BC4" s="166" t="s">
        <v>1049</v>
      </c>
      <c r="BD4" s="166" t="s">
        <v>91</v>
      </c>
    </row>
    <row r="5" s="1" customFormat="1" ht="6.96" customHeight="1">
      <c r="B5" s="20"/>
      <c r="L5" s="20"/>
      <c r="AZ5" s="166" t="s">
        <v>122</v>
      </c>
      <c r="BA5" s="166" t="s">
        <v>123</v>
      </c>
      <c r="BB5" s="166" t="s">
        <v>1</v>
      </c>
      <c r="BC5" s="166" t="s">
        <v>1050</v>
      </c>
      <c r="BD5" s="166" t="s">
        <v>91</v>
      </c>
    </row>
    <row r="6" s="1" customFormat="1" ht="12" customHeight="1">
      <c r="B6" s="20"/>
      <c r="D6" s="171" t="s">
        <v>15</v>
      </c>
      <c r="L6" s="20"/>
      <c r="AZ6" s="166" t="s">
        <v>125</v>
      </c>
      <c r="BA6" s="166" t="s">
        <v>1</v>
      </c>
      <c r="BB6" s="166" t="s">
        <v>1</v>
      </c>
      <c r="BC6" s="166" t="s">
        <v>1051</v>
      </c>
      <c r="BD6" s="166" t="s">
        <v>91</v>
      </c>
    </row>
    <row r="7" s="1" customFormat="1" ht="16.5" customHeight="1">
      <c r="B7" s="20"/>
      <c r="E7" s="172" t="str">
        <f>'Rekapitulácia stavby'!K6</f>
        <v>Depo Jurajov Dvor</v>
      </c>
      <c r="F7" s="171"/>
      <c r="G7" s="171"/>
      <c r="H7" s="171"/>
      <c r="L7" s="20"/>
      <c r="AZ7" s="166" t="s">
        <v>133</v>
      </c>
      <c r="BA7" s="166" t="s">
        <v>1</v>
      </c>
      <c r="BB7" s="166" t="s">
        <v>1</v>
      </c>
      <c r="BC7" s="166" t="s">
        <v>1052</v>
      </c>
      <c r="BD7" s="166" t="s">
        <v>91</v>
      </c>
    </row>
    <row r="8" s="1" customFormat="1" ht="12" customHeight="1">
      <c r="B8" s="20"/>
      <c r="D8" s="171" t="s">
        <v>126</v>
      </c>
      <c r="L8" s="20"/>
      <c r="AZ8" s="166" t="s">
        <v>136</v>
      </c>
      <c r="BA8" s="166" t="s">
        <v>114</v>
      </c>
      <c r="BB8" s="166" t="s">
        <v>1</v>
      </c>
      <c r="BC8" s="166" t="s">
        <v>1053</v>
      </c>
      <c r="BD8" s="166" t="s">
        <v>91</v>
      </c>
    </row>
    <row r="9" s="2" customFormat="1" ht="16.5" customHeight="1">
      <c r="A9" s="40"/>
      <c r="B9" s="43"/>
      <c r="C9" s="40"/>
      <c r="D9" s="40"/>
      <c r="E9" s="172" t="s">
        <v>129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66" t="s">
        <v>138</v>
      </c>
      <c r="BA9" s="166" t="s">
        <v>139</v>
      </c>
      <c r="BB9" s="166" t="s">
        <v>1</v>
      </c>
      <c r="BC9" s="166" t="s">
        <v>91</v>
      </c>
      <c r="BD9" s="166" t="s">
        <v>91</v>
      </c>
    </row>
    <row r="10" s="2" customFormat="1" ht="12" customHeight="1">
      <c r="A10" s="40"/>
      <c r="B10" s="43"/>
      <c r="C10" s="40"/>
      <c r="D10" s="171" t="s">
        <v>132</v>
      </c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66" t="s">
        <v>1054</v>
      </c>
      <c r="BA10" s="166" t="s">
        <v>139</v>
      </c>
      <c r="BB10" s="166" t="s">
        <v>1</v>
      </c>
      <c r="BC10" s="166" t="s">
        <v>1055</v>
      </c>
      <c r="BD10" s="166" t="s">
        <v>91</v>
      </c>
    </row>
    <row r="11" s="2" customFormat="1" ht="30" customHeight="1">
      <c r="A11" s="40"/>
      <c r="B11" s="43"/>
      <c r="C11" s="40"/>
      <c r="D11" s="40"/>
      <c r="E11" s="173" t="s">
        <v>1056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66" t="s">
        <v>1057</v>
      </c>
      <c r="BA11" s="166" t="s">
        <v>139</v>
      </c>
      <c r="BB11" s="166" t="s">
        <v>1</v>
      </c>
      <c r="BC11" s="166" t="s">
        <v>1058</v>
      </c>
      <c r="BD11" s="166" t="s">
        <v>91</v>
      </c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66" t="s">
        <v>147</v>
      </c>
      <c r="BA12" s="166" t="s">
        <v>1</v>
      </c>
      <c r="BB12" s="166" t="s">
        <v>1</v>
      </c>
      <c r="BC12" s="166" t="s">
        <v>1048</v>
      </c>
      <c r="BD12" s="166" t="s">
        <v>91</v>
      </c>
    </row>
    <row r="13" s="2" customFormat="1" ht="12" customHeight="1">
      <c r="A13" s="40"/>
      <c r="B13" s="43"/>
      <c r="C13" s="40"/>
      <c r="D13" s="171" t="s">
        <v>17</v>
      </c>
      <c r="E13" s="40"/>
      <c r="F13" s="149" t="s">
        <v>1</v>
      </c>
      <c r="G13" s="40"/>
      <c r="H13" s="40"/>
      <c r="I13" s="171" t="s">
        <v>18</v>
      </c>
      <c r="J13" s="149" t="s">
        <v>1</v>
      </c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66" t="s">
        <v>148</v>
      </c>
      <c r="BA13" s="166" t="s">
        <v>139</v>
      </c>
      <c r="BB13" s="166" t="s">
        <v>1</v>
      </c>
      <c r="BC13" s="166" t="s">
        <v>85</v>
      </c>
      <c r="BD13" s="166" t="s">
        <v>91</v>
      </c>
    </row>
    <row r="14" s="2" customFormat="1" ht="12" customHeight="1">
      <c r="A14" s="40"/>
      <c r="B14" s="43"/>
      <c r="C14" s="40"/>
      <c r="D14" s="171" t="s">
        <v>19</v>
      </c>
      <c r="E14" s="40"/>
      <c r="F14" s="149" t="s">
        <v>20</v>
      </c>
      <c r="G14" s="40"/>
      <c r="H14" s="40"/>
      <c r="I14" s="171" t="s">
        <v>21</v>
      </c>
      <c r="J14" s="174" t="str">
        <f>'Rekapitulácia stavby'!AN8</f>
        <v>13. 2. 2025</v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66" t="s">
        <v>154</v>
      </c>
      <c r="BA14" s="166" t="s">
        <v>1059</v>
      </c>
      <c r="BB14" s="166" t="s">
        <v>1</v>
      </c>
      <c r="BC14" s="166" t="s">
        <v>1060</v>
      </c>
      <c r="BD14" s="166" t="s">
        <v>91</v>
      </c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71" t="s">
        <v>23</v>
      </c>
      <c r="E16" s="40"/>
      <c r="F16" s="40"/>
      <c r="G16" s="40"/>
      <c r="H16" s="40"/>
      <c r="I16" s="171" t="s">
        <v>24</v>
      </c>
      <c r="J16" s="149" t="s">
        <v>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9" t="s">
        <v>26</v>
      </c>
      <c r="F17" s="40"/>
      <c r="G17" s="40"/>
      <c r="H17" s="40"/>
      <c r="I17" s="171" t="s">
        <v>27</v>
      </c>
      <c r="J17" s="149" t="s">
        <v>28</v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71" t="s">
        <v>29</v>
      </c>
      <c r="E19" s="40"/>
      <c r="F19" s="40"/>
      <c r="G19" s="40"/>
      <c r="H19" s="40"/>
      <c r="I19" s="171" t="s">
        <v>24</v>
      </c>
      <c r="J19" s="33" t="str">
        <f>'Rekapitulácia stavby'!AN13</f>
        <v>Vyplň údaj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'Rekapitulácia stavby'!E14</f>
        <v>Vyplň údaj</v>
      </c>
      <c r="F20" s="149"/>
      <c r="G20" s="149"/>
      <c r="H20" s="149"/>
      <c r="I20" s="171" t="s">
        <v>27</v>
      </c>
      <c r="J20" s="33" t="str">
        <f>'Rekapitulácia stavby'!AN14</f>
        <v>Vyplň údaj</v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71" t="s">
        <v>31</v>
      </c>
      <c r="E22" s="40"/>
      <c r="F22" s="40"/>
      <c r="G22" s="40"/>
      <c r="H22" s="40"/>
      <c r="I22" s="171" t="s">
        <v>24</v>
      </c>
      <c r="J22" s="149" t="str">
        <f>IF('Rekapitulácia stavby'!AN16="","",'Rekapitulácia stavby'!AN16)</f>
        <v/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9" t="str">
        <f>IF('Rekapitulácia stavby'!E17="","",'Rekapitulácia stavby'!E17)</f>
        <v xml:space="preserve"> </v>
      </c>
      <c r="F23" s="40"/>
      <c r="G23" s="40"/>
      <c r="H23" s="40"/>
      <c r="I23" s="171" t="s">
        <v>27</v>
      </c>
      <c r="J23" s="149" t="str">
        <f>IF('Rekapitulácia stavby'!AN17="","",'Rekapitulácia stavby'!AN17)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71" t="s">
        <v>34</v>
      </c>
      <c r="E25" s="40"/>
      <c r="F25" s="40"/>
      <c r="G25" s="40"/>
      <c r="H25" s="40"/>
      <c r="I25" s="171" t="s">
        <v>24</v>
      </c>
      <c r="J25" s="149" t="str">
        <f>IF('Rekapitulácia stavby'!AN19="","",'Rekapitulácia stavby'!AN19)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9" t="str">
        <f>IF('Rekapitulácia stavby'!E20="","",'Rekapitulácia stavby'!E20)</f>
        <v xml:space="preserve"> </v>
      </c>
      <c r="F26" s="40"/>
      <c r="G26" s="40"/>
      <c r="H26" s="40"/>
      <c r="I26" s="171" t="s">
        <v>27</v>
      </c>
      <c r="J26" s="149" t="str">
        <f>IF('Rekapitulácia stavby'!AN20="","",'Rekapitulácia stavby'!AN20)</f>
        <v/>
      </c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71" t="s">
        <v>35</v>
      </c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75"/>
      <c r="B29" s="176"/>
      <c r="C29" s="175"/>
      <c r="D29" s="175"/>
      <c r="E29" s="177" t="s">
        <v>1</v>
      </c>
      <c r="F29" s="177"/>
      <c r="G29" s="177"/>
      <c r="H29" s="177"/>
      <c r="I29" s="175"/>
      <c r="J29" s="175"/>
      <c r="K29" s="175"/>
      <c r="L29" s="178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9"/>
      <c r="E31" s="179"/>
      <c r="F31" s="179"/>
      <c r="G31" s="179"/>
      <c r="H31" s="179"/>
      <c r="I31" s="179"/>
      <c r="J31" s="179"/>
      <c r="K31" s="179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9" t="s">
        <v>160</v>
      </c>
      <c r="E32" s="40"/>
      <c r="F32" s="40"/>
      <c r="G32" s="40"/>
      <c r="H32" s="40"/>
      <c r="I32" s="40"/>
      <c r="J32" s="180">
        <f>J98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81" t="s">
        <v>105</v>
      </c>
      <c r="E33" s="40"/>
      <c r="F33" s="40"/>
      <c r="G33" s="40"/>
      <c r="H33" s="40"/>
      <c r="I33" s="40"/>
      <c r="J33" s="180">
        <f>J120</f>
        <v>0</v>
      </c>
      <c r="K33" s="4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82" t="s">
        <v>38</v>
      </c>
      <c r="E34" s="40"/>
      <c r="F34" s="40"/>
      <c r="G34" s="40"/>
      <c r="H34" s="40"/>
      <c r="I34" s="40"/>
      <c r="J34" s="183">
        <f>ROUND(J32 + J33, 2)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9"/>
      <c r="E35" s="179"/>
      <c r="F35" s="179"/>
      <c r="G35" s="179"/>
      <c r="H35" s="179"/>
      <c r="I35" s="179"/>
      <c r="J35" s="179"/>
      <c r="K35" s="179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4" t="s">
        <v>40</v>
      </c>
      <c r="G36" s="40"/>
      <c r="H36" s="40"/>
      <c r="I36" s="184" t="s">
        <v>39</v>
      </c>
      <c r="J36" s="184" t="s">
        <v>41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5" t="s">
        <v>42</v>
      </c>
      <c r="E37" s="186" t="s">
        <v>43</v>
      </c>
      <c r="F37" s="187">
        <f>ROUND((ROUND((SUM(BE120:BE127) + SUM(BE149:BE304)),  2) + SUM(BE306:BE310)), 2)</f>
        <v>0</v>
      </c>
      <c r="G37" s="188"/>
      <c r="H37" s="188"/>
      <c r="I37" s="189">
        <v>0.23000000000000001</v>
      </c>
      <c r="J37" s="187">
        <f>ROUND((ROUND(((SUM(BE120:BE127) + SUM(BE149:BE304))*I37),  2) + (SUM(BE306:BE310)*I37)), 2)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86" t="s">
        <v>44</v>
      </c>
      <c r="F38" s="187">
        <f>ROUND((ROUND((SUM(BF120:BF127) + SUM(BF149:BF304)),  2) + SUM(BF306:BF310)), 2)</f>
        <v>0</v>
      </c>
      <c r="G38" s="188"/>
      <c r="H38" s="188"/>
      <c r="I38" s="189">
        <v>0.23000000000000001</v>
      </c>
      <c r="J38" s="187">
        <f>ROUND((ROUND(((SUM(BF120:BF127) + SUM(BF149:BF304))*I38),  2) + (SUM(BF306:BF310)*I38)), 2)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71" t="s">
        <v>45</v>
      </c>
      <c r="F39" s="190">
        <f>ROUND((ROUND((SUM(BG120:BG127) + SUM(BG149:BG304)),  2) + SUM(BG306:BG310)), 2)</f>
        <v>0</v>
      </c>
      <c r="G39" s="40"/>
      <c r="H39" s="40"/>
      <c r="I39" s="191">
        <v>0.23000000000000001</v>
      </c>
      <c r="J39" s="190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71" t="s">
        <v>46</v>
      </c>
      <c r="F40" s="190">
        <f>ROUND((ROUND((SUM(BH120:BH127) + SUM(BH149:BH304)),  2) + SUM(BH306:BH310)), 2)</f>
        <v>0</v>
      </c>
      <c r="G40" s="40"/>
      <c r="H40" s="40"/>
      <c r="I40" s="191">
        <v>0.23000000000000001</v>
      </c>
      <c r="J40" s="190">
        <f>0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86" t="s">
        <v>47</v>
      </c>
      <c r="F41" s="187">
        <f>ROUND((ROUND((SUM(BI120:BI127) + SUM(BI149:BI304)),  2) + SUM(BI306:BI310)), 2)</f>
        <v>0</v>
      </c>
      <c r="G41" s="188"/>
      <c r="H41" s="188"/>
      <c r="I41" s="189">
        <v>0</v>
      </c>
      <c r="J41" s="187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92"/>
      <c r="D43" s="193" t="s">
        <v>48</v>
      </c>
      <c r="E43" s="194"/>
      <c r="F43" s="194"/>
      <c r="G43" s="195" t="s">
        <v>49</v>
      </c>
      <c r="H43" s="196" t="s">
        <v>50</v>
      </c>
      <c r="I43" s="194"/>
      <c r="J43" s="197">
        <f>SUM(J34:J41)</f>
        <v>0</v>
      </c>
      <c r="K43" s="198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199" t="s">
        <v>51</v>
      </c>
      <c r="E50" s="200"/>
      <c r="F50" s="200"/>
      <c r="G50" s="199" t="s">
        <v>52</v>
      </c>
      <c r="H50" s="200"/>
      <c r="I50" s="200"/>
      <c r="J50" s="200"/>
      <c r="K50" s="200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1" t="s">
        <v>53</v>
      </c>
      <c r="E61" s="202"/>
      <c r="F61" s="203" t="s">
        <v>54</v>
      </c>
      <c r="G61" s="201" t="s">
        <v>53</v>
      </c>
      <c r="H61" s="202"/>
      <c r="I61" s="202"/>
      <c r="J61" s="204" t="s">
        <v>54</v>
      </c>
      <c r="K61" s="202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9" t="s">
        <v>55</v>
      </c>
      <c r="E65" s="205"/>
      <c r="F65" s="205"/>
      <c r="G65" s="199" t="s">
        <v>56</v>
      </c>
      <c r="H65" s="205"/>
      <c r="I65" s="205"/>
      <c r="J65" s="205"/>
      <c r="K65" s="205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1" t="s">
        <v>53</v>
      </c>
      <c r="E76" s="202"/>
      <c r="F76" s="203" t="s">
        <v>54</v>
      </c>
      <c r="G76" s="201" t="s">
        <v>53</v>
      </c>
      <c r="H76" s="202"/>
      <c r="I76" s="202"/>
      <c r="J76" s="204" t="s">
        <v>54</v>
      </c>
      <c r="K76" s="202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6"/>
      <c r="C77" s="207"/>
      <c r="D77" s="207"/>
      <c r="E77" s="207"/>
      <c r="F77" s="207"/>
      <c r="G77" s="207"/>
      <c r="H77" s="207"/>
      <c r="I77" s="207"/>
      <c r="J77" s="207"/>
      <c r="K77" s="207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8"/>
      <c r="C81" s="209"/>
      <c r="D81" s="209"/>
      <c r="E81" s="209"/>
      <c r="F81" s="209"/>
      <c r="G81" s="209"/>
      <c r="H81" s="209"/>
      <c r="I81" s="209"/>
      <c r="J81" s="209"/>
      <c r="K81" s="209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161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0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10" t="s">
        <v>129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132</v>
      </c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30" customHeight="1">
      <c r="A89" s="40"/>
      <c r="B89" s="41"/>
      <c r="C89" s="42"/>
      <c r="D89" s="42"/>
      <c r="E89" s="84" t="str">
        <f>E11</f>
        <v>06_CHODBA - Rekonštrukcia CHODBA pred wc MUŽI/ŽENY v strede haly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19</v>
      </c>
      <c r="D91" s="42"/>
      <c r="E91" s="42"/>
      <c r="F91" s="27" t="str">
        <f>F14</f>
        <v>Bratislava</v>
      </c>
      <c r="G91" s="42"/>
      <c r="H91" s="42"/>
      <c r="I91" s="32" t="s">
        <v>21</v>
      </c>
      <c r="J91" s="87" t="str">
        <f>IF(J14="","",J14)</f>
        <v>13. 2. 2025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23</v>
      </c>
      <c r="D93" s="42"/>
      <c r="E93" s="42"/>
      <c r="F93" s="27" t="str">
        <f>E17</f>
        <v>Dopravný podnik Bratislava, akciová spoločnosť</v>
      </c>
      <c r="G93" s="42"/>
      <c r="H93" s="42"/>
      <c r="I93" s="32" t="s">
        <v>31</v>
      </c>
      <c r="J93" s="36" t="str">
        <f>E23</f>
        <v xml:space="preserve"> 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32" t="s">
        <v>34</v>
      </c>
      <c r="J94" s="36" t="str">
        <f>E26</f>
        <v xml:space="preserve"> </v>
      </c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1" t="s">
        <v>162</v>
      </c>
      <c r="D96" s="164"/>
      <c r="E96" s="164"/>
      <c r="F96" s="164"/>
      <c r="G96" s="164"/>
      <c r="H96" s="164"/>
      <c r="I96" s="164"/>
      <c r="J96" s="212" t="s">
        <v>163</v>
      </c>
      <c r="K96" s="164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164</v>
      </c>
      <c r="D98" s="42"/>
      <c r="E98" s="42"/>
      <c r="F98" s="42"/>
      <c r="G98" s="42"/>
      <c r="H98" s="42"/>
      <c r="I98" s="42"/>
      <c r="J98" s="118">
        <f>J149</f>
        <v>0</v>
      </c>
      <c r="K98" s="42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165</v>
      </c>
    </row>
    <row r="99" s="9" customFormat="1" ht="24.96" customHeight="1">
      <c r="A99" s="9"/>
      <c r="B99" s="214"/>
      <c r="C99" s="215"/>
      <c r="D99" s="216" t="s">
        <v>166</v>
      </c>
      <c r="E99" s="217"/>
      <c r="F99" s="217"/>
      <c r="G99" s="217"/>
      <c r="H99" s="217"/>
      <c r="I99" s="217"/>
      <c r="J99" s="218">
        <f>J150</f>
        <v>0</v>
      </c>
      <c r="K99" s="215"/>
      <c r="L99" s="21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0"/>
      <c r="C100" s="141"/>
      <c r="D100" s="221" t="s">
        <v>167</v>
      </c>
      <c r="E100" s="222"/>
      <c r="F100" s="222"/>
      <c r="G100" s="222"/>
      <c r="H100" s="222"/>
      <c r="I100" s="222"/>
      <c r="J100" s="223">
        <f>J151</f>
        <v>0</v>
      </c>
      <c r="K100" s="141"/>
      <c r="L100" s="22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0"/>
      <c r="C101" s="141"/>
      <c r="D101" s="221" t="s">
        <v>169</v>
      </c>
      <c r="E101" s="222"/>
      <c r="F101" s="222"/>
      <c r="G101" s="222"/>
      <c r="H101" s="222"/>
      <c r="I101" s="222"/>
      <c r="J101" s="223">
        <f>J172</f>
        <v>0</v>
      </c>
      <c r="K101" s="141"/>
      <c r="L101" s="22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0"/>
      <c r="C102" s="141"/>
      <c r="D102" s="221" t="s">
        <v>170</v>
      </c>
      <c r="E102" s="222"/>
      <c r="F102" s="222"/>
      <c r="G102" s="222"/>
      <c r="H102" s="222"/>
      <c r="I102" s="222"/>
      <c r="J102" s="223">
        <f>J207</f>
        <v>0</v>
      </c>
      <c r="K102" s="141"/>
      <c r="L102" s="22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14"/>
      <c r="C103" s="215"/>
      <c r="D103" s="216" t="s">
        <v>171</v>
      </c>
      <c r="E103" s="217"/>
      <c r="F103" s="217"/>
      <c r="G103" s="217"/>
      <c r="H103" s="217"/>
      <c r="I103" s="217"/>
      <c r="J103" s="218">
        <f>J209</f>
        <v>0</v>
      </c>
      <c r="K103" s="215"/>
      <c r="L103" s="21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20"/>
      <c r="C104" s="141"/>
      <c r="D104" s="221" t="s">
        <v>176</v>
      </c>
      <c r="E104" s="222"/>
      <c r="F104" s="222"/>
      <c r="G104" s="222"/>
      <c r="H104" s="222"/>
      <c r="I104" s="222"/>
      <c r="J104" s="223">
        <f>J210</f>
        <v>0</v>
      </c>
      <c r="K104" s="141"/>
      <c r="L104" s="22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0"/>
      <c r="C105" s="141"/>
      <c r="D105" s="221" t="s">
        <v>177</v>
      </c>
      <c r="E105" s="222"/>
      <c r="F105" s="222"/>
      <c r="G105" s="222"/>
      <c r="H105" s="222"/>
      <c r="I105" s="222"/>
      <c r="J105" s="223">
        <f>J215</f>
        <v>0</v>
      </c>
      <c r="K105" s="141"/>
      <c r="L105" s="22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0"/>
      <c r="C106" s="141"/>
      <c r="D106" s="221" t="s">
        <v>178</v>
      </c>
      <c r="E106" s="222"/>
      <c r="F106" s="222"/>
      <c r="G106" s="222"/>
      <c r="H106" s="222"/>
      <c r="I106" s="222"/>
      <c r="J106" s="223">
        <f>J225</f>
        <v>0</v>
      </c>
      <c r="K106" s="141"/>
      <c r="L106" s="22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0"/>
      <c r="C107" s="141"/>
      <c r="D107" s="221" t="s">
        <v>179</v>
      </c>
      <c r="E107" s="222"/>
      <c r="F107" s="222"/>
      <c r="G107" s="222"/>
      <c r="H107" s="222"/>
      <c r="I107" s="222"/>
      <c r="J107" s="223">
        <f>J230</f>
        <v>0</v>
      </c>
      <c r="K107" s="141"/>
      <c r="L107" s="22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0"/>
      <c r="C108" s="141"/>
      <c r="D108" s="221" t="s">
        <v>183</v>
      </c>
      <c r="E108" s="222"/>
      <c r="F108" s="222"/>
      <c r="G108" s="222"/>
      <c r="H108" s="222"/>
      <c r="I108" s="222"/>
      <c r="J108" s="223">
        <f>J235</f>
        <v>0</v>
      </c>
      <c r="K108" s="141"/>
      <c r="L108" s="22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0"/>
      <c r="C109" s="141"/>
      <c r="D109" s="221" t="s">
        <v>185</v>
      </c>
      <c r="E109" s="222"/>
      <c r="F109" s="222"/>
      <c r="G109" s="222"/>
      <c r="H109" s="222"/>
      <c r="I109" s="222"/>
      <c r="J109" s="223">
        <f>J249</f>
        <v>0</v>
      </c>
      <c r="K109" s="141"/>
      <c r="L109" s="22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0"/>
      <c r="C110" s="141"/>
      <c r="D110" s="221" t="s">
        <v>186</v>
      </c>
      <c r="E110" s="222"/>
      <c r="F110" s="222"/>
      <c r="G110" s="222"/>
      <c r="H110" s="222"/>
      <c r="I110" s="222"/>
      <c r="J110" s="223">
        <f>J255</f>
        <v>0</v>
      </c>
      <c r="K110" s="141"/>
      <c r="L110" s="22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214"/>
      <c r="C111" s="215"/>
      <c r="D111" s="216" t="s">
        <v>187</v>
      </c>
      <c r="E111" s="217"/>
      <c r="F111" s="217"/>
      <c r="G111" s="217"/>
      <c r="H111" s="217"/>
      <c r="I111" s="217"/>
      <c r="J111" s="218">
        <f>J276</f>
        <v>0</v>
      </c>
      <c r="K111" s="215"/>
      <c r="L111" s="21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220"/>
      <c r="C112" s="141"/>
      <c r="D112" s="221" t="s">
        <v>188</v>
      </c>
      <c r="E112" s="222"/>
      <c r="F112" s="222"/>
      <c r="G112" s="222"/>
      <c r="H112" s="222"/>
      <c r="I112" s="222"/>
      <c r="J112" s="223">
        <f>J277</f>
        <v>0</v>
      </c>
      <c r="K112" s="141"/>
      <c r="L112" s="22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0"/>
      <c r="C113" s="141"/>
      <c r="D113" s="221" t="s">
        <v>189</v>
      </c>
      <c r="E113" s="222"/>
      <c r="F113" s="222"/>
      <c r="G113" s="222"/>
      <c r="H113" s="222"/>
      <c r="I113" s="222"/>
      <c r="J113" s="223">
        <f>J288</f>
        <v>0</v>
      </c>
      <c r="K113" s="141"/>
      <c r="L113" s="22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214"/>
      <c r="C114" s="215"/>
      <c r="D114" s="216" t="s">
        <v>190</v>
      </c>
      <c r="E114" s="217"/>
      <c r="F114" s="217"/>
      <c r="G114" s="217"/>
      <c r="H114" s="217"/>
      <c r="I114" s="217"/>
      <c r="J114" s="218">
        <f>J292</f>
        <v>0</v>
      </c>
      <c r="K114" s="215"/>
      <c r="L114" s="21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214"/>
      <c r="C115" s="215"/>
      <c r="D115" s="216" t="s">
        <v>191</v>
      </c>
      <c r="E115" s="217"/>
      <c r="F115" s="217"/>
      <c r="G115" s="217"/>
      <c r="H115" s="217"/>
      <c r="I115" s="217"/>
      <c r="J115" s="218">
        <f>J294</f>
        <v>0</v>
      </c>
      <c r="K115" s="215"/>
      <c r="L115" s="21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214"/>
      <c r="C116" s="215"/>
      <c r="D116" s="216" t="s">
        <v>192</v>
      </c>
      <c r="E116" s="217"/>
      <c r="F116" s="217"/>
      <c r="G116" s="217"/>
      <c r="H116" s="217"/>
      <c r="I116" s="217"/>
      <c r="J116" s="218">
        <f>J300</f>
        <v>0</v>
      </c>
      <c r="K116" s="215"/>
      <c r="L116" s="21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1.84" customHeight="1">
      <c r="A117" s="9"/>
      <c r="B117" s="214"/>
      <c r="C117" s="215"/>
      <c r="D117" s="225" t="s">
        <v>193</v>
      </c>
      <c r="E117" s="215"/>
      <c r="F117" s="215"/>
      <c r="G117" s="215"/>
      <c r="H117" s="215"/>
      <c r="I117" s="215"/>
      <c r="J117" s="226">
        <f>J305</f>
        <v>0</v>
      </c>
      <c r="K117" s="215"/>
      <c r="L117" s="21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71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71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29.28" customHeight="1">
      <c r="A120" s="40"/>
      <c r="B120" s="41"/>
      <c r="C120" s="213" t="s">
        <v>194</v>
      </c>
      <c r="D120" s="42"/>
      <c r="E120" s="42"/>
      <c r="F120" s="42"/>
      <c r="G120" s="42"/>
      <c r="H120" s="42"/>
      <c r="I120" s="42"/>
      <c r="J120" s="227">
        <f>ROUND(J121 + J122 + J123 + J124 + J125 + J126,2)</f>
        <v>0</v>
      </c>
      <c r="K120" s="42"/>
      <c r="L120" s="71"/>
      <c r="N120" s="228" t="s">
        <v>42</v>
      </c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8" customHeight="1">
      <c r="A121" s="40"/>
      <c r="B121" s="41"/>
      <c r="C121" s="42"/>
      <c r="D121" s="160" t="s">
        <v>195</v>
      </c>
      <c r="E121" s="155"/>
      <c r="F121" s="155"/>
      <c r="G121" s="42"/>
      <c r="H121" s="42"/>
      <c r="I121" s="42"/>
      <c r="J121" s="156">
        <v>0</v>
      </c>
      <c r="K121" s="42"/>
      <c r="L121" s="229"/>
      <c r="M121" s="230"/>
      <c r="N121" s="231" t="s">
        <v>44</v>
      </c>
      <c r="O121" s="230"/>
      <c r="P121" s="230"/>
      <c r="Q121" s="230"/>
      <c r="R121" s="230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  <c r="AE121" s="232"/>
      <c r="AF121" s="230"/>
      <c r="AG121" s="230"/>
      <c r="AH121" s="230"/>
      <c r="AI121" s="230"/>
      <c r="AJ121" s="230"/>
      <c r="AK121" s="230"/>
      <c r="AL121" s="230"/>
      <c r="AM121" s="230"/>
      <c r="AN121" s="230"/>
      <c r="AO121" s="230"/>
      <c r="AP121" s="230"/>
      <c r="AQ121" s="230"/>
      <c r="AR121" s="230"/>
      <c r="AS121" s="230"/>
      <c r="AT121" s="230"/>
      <c r="AU121" s="230"/>
      <c r="AV121" s="230"/>
      <c r="AW121" s="230"/>
      <c r="AX121" s="230"/>
      <c r="AY121" s="233" t="s">
        <v>196</v>
      </c>
      <c r="AZ121" s="230"/>
      <c r="BA121" s="230"/>
      <c r="BB121" s="230"/>
      <c r="BC121" s="230"/>
      <c r="BD121" s="230"/>
      <c r="BE121" s="234">
        <f>IF(N121="základná",J121,0)</f>
        <v>0</v>
      </c>
      <c r="BF121" s="234">
        <f>IF(N121="znížená",J121,0)</f>
        <v>0</v>
      </c>
      <c r="BG121" s="234">
        <f>IF(N121="zákl. prenesená",J121,0)</f>
        <v>0</v>
      </c>
      <c r="BH121" s="234">
        <f>IF(N121="zníž. prenesená",J121,0)</f>
        <v>0</v>
      </c>
      <c r="BI121" s="234">
        <f>IF(N121="nulová",J121,0)</f>
        <v>0</v>
      </c>
      <c r="BJ121" s="233" t="s">
        <v>91</v>
      </c>
      <c r="BK121" s="230"/>
      <c r="BL121" s="230"/>
      <c r="BM121" s="230"/>
    </row>
    <row r="122" s="2" customFormat="1" ht="18" customHeight="1">
      <c r="A122" s="40"/>
      <c r="B122" s="41"/>
      <c r="C122" s="42"/>
      <c r="D122" s="160" t="s">
        <v>197</v>
      </c>
      <c r="E122" s="155"/>
      <c r="F122" s="155"/>
      <c r="G122" s="42"/>
      <c r="H122" s="42"/>
      <c r="I122" s="42"/>
      <c r="J122" s="156">
        <v>0</v>
      </c>
      <c r="K122" s="42"/>
      <c r="L122" s="229"/>
      <c r="M122" s="230"/>
      <c r="N122" s="231" t="s">
        <v>44</v>
      </c>
      <c r="O122" s="230"/>
      <c r="P122" s="230"/>
      <c r="Q122" s="230"/>
      <c r="R122" s="230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  <c r="AE122" s="232"/>
      <c r="AF122" s="230"/>
      <c r="AG122" s="230"/>
      <c r="AH122" s="230"/>
      <c r="AI122" s="230"/>
      <c r="AJ122" s="230"/>
      <c r="AK122" s="230"/>
      <c r="AL122" s="230"/>
      <c r="AM122" s="230"/>
      <c r="AN122" s="230"/>
      <c r="AO122" s="230"/>
      <c r="AP122" s="230"/>
      <c r="AQ122" s="230"/>
      <c r="AR122" s="230"/>
      <c r="AS122" s="230"/>
      <c r="AT122" s="230"/>
      <c r="AU122" s="230"/>
      <c r="AV122" s="230"/>
      <c r="AW122" s="230"/>
      <c r="AX122" s="230"/>
      <c r="AY122" s="233" t="s">
        <v>196</v>
      </c>
      <c r="AZ122" s="230"/>
      <c r="BA122" s="230"/>
      <c r="BB122" s="230"/>
      <c r="BC122" s="230"/>
      <c r="BD122" s="230"/>
      <c r="BE122" s="234">
        <f>IF(N122="základná",J122,0)</f>
        <v>0</v>
      </c>
      <c r="BF122" s="234">
        <f>IF(N122="znížená",J122,0)</f>
        <v>0</v>
      </c>
      <c r="BG122" s="234">
        <f>IF(N122="zákl. prenesená",J122,0)</f>
        <v>0</v>
      </c>
      <c r="BH122" s="234">
        <f>IF(N122="zníž. prenesená",J122,0)</f>
        <v>0</v>
      </c>
      <c r="BI122" s="234">
        <f>IF(N122="nulová",J122,0)</f>
        <v>0</v>
      </c>
      <c r="BJ122" s="233" t="s">
        <v>91</v>
      </c>
      <c r="BK122" s="230"/>
      <c r="BL122" s="230"/>
      <c r="BM122" s="230"/>
    </row>
    <row r="123" s="2" customFormat="1" ht="18" customHeight="1">
      <c r="A123" s="40"/>
      <c r="B123" s="41"/>
      <c r="C123" s="42"/>
      <c r="D123" s="160" t="s">
        <v>198</v>
      </c>
      <c r="E123" s="155"/>
      <c r="F123" s="155"/>
      <c r="G123" s="42"/>
      <c r="H123" s="42"/>
      <c r="I123" s="42"/>
      <c r="J123" s="156">
        <v>0</v>
      </c>
      <c r="K123" s="42"/>
      <c r="L123" s="229"/>
      <c r="M123" s="230"/>
      <c r="N123" s="231" t="s">
        <v>44</v>
      </c>
      <c r="O123" s="230"/>
      <c r="P123" s="230"/>
      <c r="Q123" s="230"/>
      <c r="R123" s="230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  <c r="AE123" s="232"/>
      <c r="AF123" s="230"/>
      <c r="AG123" s="230"/>
      <c r="AH123" s="230"/>
      <c r="AI123" s="230"/>
      <c r="AJ123" s="230"/>
      <c r="AK123" s="230"/>
      <c r="AL123" s="230"/>
      <c r="AM123" s="230"/>
      <c r="AN123" s="230"/>
      <c r="AO123" s="230"/>
      <c r="AP123" s="230"/>
      <c r="AQ123" s="230"/>
      <c r="AR123" s="230"/>
      <c r="AS123" s="230"/>
      <c r="AT123" s="230"/>
      <c r="AU123" s="230"/>
      <c r="AV123" s="230"/>
      <c r="AW123" s="230"/>
      <c r="AX123" s="230"/>
      <c r="AY123" s="233" t="s">
        <v>196</v>
      </c>
      <c r="AZ123" s="230"/>
      <c r="BA123" s="230"/>
      <c r="BB123" s="230"/>
      <c r="BC123" s="230"/>
      <c r="BD123" s="230"/>
      <c r="BE123" s="234">
        <f>IF(N123="základná",J123,0)</f>
        <v>0</v>
      </c>
      <c r="BF123" s="234">
        <f>IF(N123="znížená",J123,0)</f>
        <v>0</v>
      </c>
      <c r="BG123" s="234">
        <f>IF(N123="zákl. prenesená",J123,0)</f>
        <v>0</v>
      </c>
      <c r="BH123" s="234">
        <f>IF(N123="zníž. prenesená",J123,0)</f>
        <v>0</v>
      </c>
      <c r="BI123" s="234">
        <f>IF(N123="nulová",J123,0)</f>
        <v>0</v>
      </c>
      <c r="BJ123" s="233" t="s">
        <v>91</v>
      </c>
      <c r="BK123" s="230"/>
      <c r="BL123" s="230"/>
      <c r="BM123" s="230"/>
    </row>
    <row r="124" s="2" customFormat="1" ht="18" customHeight="1">
      <c r="A124" s="40"/>
      <c r="B124" s="41"/>
      <c r="C124" s="42"/>
      <c r="D124" s="160" t="s">
        <v>199</v>
      </c>
      <c r="E124" s="155"/>
      <c r="F124" s="155"/>
      <c r="G124" s="42"/>
      <c r="H124" s="42"/>
      <c r="I124" s="42"/>
      <c r="J124" s="156">
        <v>0</v>
      </c>
      <c r="K124" s="42"/>
      <c r="L124" s="229"/>
      <c r="M124" s="230"/>
      <c r="N124" s="231" t="s">
        <v>44</v>
      </c>
      <c r="O124" s="230"/>
      <c r="P124" s="230"/>
      <c r="Q124" s="230"/>
      <c r="R124" s="230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  <c r="AE124" s="232"/>
      <c r="AF124" s="230"/>
      <c r="AG124" s="230"/>
      <c r="AH124" s="230"/>
      <c r="AI124" s="230"/>
      <c r="AJ124" s="230"/>
      <c r="AK124" s="230"/>
      <c r="AL124" s="230"/>
      <c r="AM124" s="230"/>
      <c r="AN124" s="230"/>
      <c r="AO124" s="230"/>
      <c r="AP124" s="230"/>
      <c r="AQ124" s="230"/>
      <c r="AR124" s="230"/>
      <c r="AS124" s="230"/>
      <c r="AT124" s="230"/>
      <c r="AU124" s="230"/>
      <c r="AV124" s="230"/>
      <c r="AW124" s="230"/>
      <c r="AX124" s="230"/>
      <c r="AY124" s="233" t="s">
        <v>196</v>
      </c>
      <c r="AZ124" s="230"/>
      <c r="BA124" s="230"/>
      <c r="BB124" s="230"/>
      <c r="BC124" s="230"/>
      <c r="BD124" s="230"/>
      <c r="BE124" s="234">
        <f>IF(N124="základná",J124,0)</f>
        <v>0</v>
      </c>
      <c r="BF124" s="234">
        <f>IF(N124="znížená",J124,0)</f>
        <v>0</v>
      </c>
      <c r="BG124" s="234">
        <f>IF(N124="zákl. prenesená",J124,0)</f>
        <v>0</v>
      </c>
      <c r="BH124" s="234">
        <f>IF(N124="zníž. prenesená",J124,0)</f>
        <v>0</v>
      </c>
      <c r="BI124" s="234">
        <f>IF(N124="nulová",J124,0)</f>
        <v>0</v>
      </c>
      <c r="BJ124" s="233" t="s">
        <v>91</v>
      </c>
      <c r="BK124" s="230"/>
      <c r="BL124" s="230"/>
      <c r="BM124" s="230"/>
    </row>
    <row r="125" s="2" customFormat="1" ht="18" customHeight="1">
      <c r="A125" s="40"/>
      <c r="B125" s="41"/>
      <c r="C125" s="42"/>
      <c r="D125" s="160" t="s">
        <v>200</v>
      </c>
      <c r="E125" s="155"/>
      <c r="F125" s="155"/>
      <c r="G125" s="42"/>
      <c r="H125" s="42"/>
      <c r="I125" s="42"/>
      <c r="J125" s="156">
        <v>0</v>
      </c>
      <c r="K125" s="42"/>
      <c r="L125" s="229"/>
      <c r="M125" s="230"/>
      <c r="N125" s="231" t="s">
        <v>44</v>
      </c>
      <c r="O125" s="230"/>
      <c r="P125" s="230"/>
      <c r="Q125" s="230"/>
      <c r="R125" s="230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  <c r="AE125" s="232"/>
      <c r="AF125" s="230"/>
      <c r="AG125" s="230"/>
      <c r="AH125" s="230"/>
      <c r="AI125" s="230"/>
      <c r="AJ125" s="230"/>
      <c r="AK125" s="230"/>
      <c r="AL125" s="230"/>
      <c r="AM125" s="230"/>
      <c r="AN125" s="230"/>
      <c r="AO125" s="230"/>
      <c r="AP125" s="230"/>
      <c r="AQ125" s="230"/>
      <c r="AR125" s="230"/>
      <c r="AS125" s="230"/>
      <c r="AT125" s="230"/>
      <c r="AU125" s="230"/>
      <c r="AV125" s="230"/>
      <c r="AW125" s="230"/>
      <c r="AX125" s="230"/>
      <c r="AY125" s="233" t="s">
        <v>196</v>
      </c>
      <c r="AZ125" s="230"/>
      <c r="BA125" s="230"/>
      <c r="BB125" s="230"/>
      <c r="BC125" s="230"/>
      <c r="BD125" s="230"/>
      <c r="BE125" s="234">
        <f>IF(N125="základná",J125,0)</f>
        <v>0</v>
      </c>
      <c r="BF125" s="234">
        <f>IF(N125="znížená",J125,0)</f>
        <v>0</v>
      </c>
      <c r="BG125" s="234">
        <f>IF(N125="zákl. prenesená",J125,0)</f>
        <v>0</v>
      </c>
      <c r="BH125" s="234">
        <f>IF(N125="zníž. prenesená",J125,0)</f>
        <v>0</v>
      </c>
      <c r="BI125" s="234">
        <f>IF(N125="nulová",J125,0)</f>
        <v>0</v>
      </c>
      <c r="BJ125" s="233" t="s">
        <v>91</v>
      </c>
      <c r="BK125" s="230"/>
      <c r="BL125" s="230"/>
      <c r="BM125" s="230"/>
    </row>
    <row r="126" s="2" customFormat="1" ht="18" customHeight="1">
      <c r="A126" s="40"/>
      <c r="B126" s="41"/>
      <c r="C126" s="42"/>
      <c r="D126" s="155" t="s">
        <v>201</v>
      </c>
      <c r="E126" s="42"/>
      <c r="F126" s="42"/>
      <c r="G126" s="42"/>
      <c r="H126" s="42"/>
      <c r="I126" s="42"/>
      <c r="J126" s="156">
        <f>ROUND(J32*T126,2)</f>
        <v>0</v>
      </c>
      <c r="K126" s="42"/>
      <c r="L126" s="229"/>
      <c r="M126" s="230"/>
      <c r="N126" s="231" t="s">
        <v>44</v>
      </c>
      <c r="O126" s="230"/>
      <c r="P126" s="230"/>
      <c r="Q126" s="230"/>
      <c r="R126" s="230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  <c r="AE126" s="232"/>
      <c r="AF126" s="230"/>
      <c r="AG126" s="230"/>
      <c r="AH126" s="230"/>
      <c r="AI126" s="230"/>
      <c r="AJ126" s="230"/>
      <c r="AK126" s="230"/>
      <c r="AL126" s="230"/>
      <c r="AM126" s="230"/>
      <c r="AN126" s="230"/>
      <c r="AO126" s="230"/>
      <c r="AP126" s="230"/>
      <c r="AQ126" s="230"/>
      <c r="AR126" s="230"/>
      <c r="AS126" s="230"/>
      <c r="AT126" s="230"/>
      <c r="AU126" s="230"/>
      <c r="AV126" s="230"/>
      <c r="AW126" s="230"/>
      <c r="AX126" s="230"/>
      <c r="AY126" s="233" t="s">
        <v>202</v>
      </c>
      <c r="AZ126" s="230"/>
      <c r="BA126" s="230"/>
      <c r="BB126" s="230"/>
      <c r="BC126" s="230"/>
      <c r="BD126" s="230"/>
      <c r="BE126" s="234">
        <f>IF(N126="základná",J126,0)</f>
        <v>0</v>
      </c>
      <c r="BF126" s="234">
        <f>IF(N126="znížená",J126,0)</f>
        <v>0</v>
      </c>
      <c r="BG126" s="234">
        <f>IF(N126="zákl. prenesená",J126,0)</f>
        <v>0</v>
      </c>
      <c r="BH126" s="234">
        <f>IF(N126="zníž. prenesená",J126,0)</f>
        <v>0</v>
      </c>
      <c r="BI126" s="234">
        <f>IF(N126="nulová",J126,0)</f>
        <v>0</v>
      </c>
      <c r="BJ126" s="233" t="s">
        <v>91</v>
      </c>
      <c r="BK126" s="230"/>
      <c r="BL126" s="230"/>
      <c r="BM126" s="230"/>
    </row>
    <row r="127" s="2" customForma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71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29.28" customHeight="1">
      <c r="A128" s="40"/>
      <c r="B128" s="41"/>
      <c r="C128" s="163" t="s">
        <v>110</v>
      </c>
      <c r="D128" s="164"/>
      <c r="E128" s="164"/>
      <c r="F128" s="164"/>
      <c r="G128" s="164"/>
      <c r="H128" s="164"/>
      <c r="I128" s="164"/>
      <c r="J128" s="165">
        <f>ROUND(J98+J120,2)</f>
        <v>0</v>
      </c>
      <c r="K128" s="164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74"/>
      <c r="C129" s="75"/>
      <c r="D129" s="75"/>
      <c r="E129" s="75"/>
      <c r="F129" s="75"/>
      <c r="G129" s="75"/>
      <c r="H129" s="75"/>
      <c r="I129" s="75"/>
      <c r="J129" s="75"/>
      <c r="K129" s="75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3" s="2" customFormat="1" ht="6.96" customHeight="1">
      <c r="A133" s="40"/>
      <c r="B133" s="76"/>
      <c r="C133" s="77"/>
      <c r="D133" s="77"/>
      <c r="E133" s="77"/>
      <c r="F133" s="77"/>
      <c r="G133" s="77"/>
      <c r="H133" s="77"/>
      <c r="I133" s="77"/>
      <c r="J133" s="77"/>
      <c r="K133" s="77"/>
      <c r="L133" s="71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24.96" customHeight="1">
      <c r="A134" s="40"/>
      <c r="B134" s="41"/>
      <c r="C134" s="23" t="s">
        <v>203</v>
      </c>
      <c r="D134" s="42"/>
      <c r="E134" s="42"/>
      <c r="F134" s="42"/>
      <c r="G134" s="42"/>
      <c r="H134" s="42"/>
      <c r="I134" s="42"/>
      <c r="J134" s="42"/>
      <c r="K134" s="42"/>
      <c r="L134" s="71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6.96" customHeight="1">
      <c r="A135" s="40"/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71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2" customHeight="1">
      <c r="A136" s="40"/>
      <c r="B136" s="41"/>
      <c r="C136" s="32" t="s">
        <v>15</v>
      </c>
      <c r="D136" s="42"/>
      <c r="E136" s="42"/>
      <c r="F136" s="42"/>
      <c r="G136" s="42"/>
      <c r="H136" s="42"/>
      <c r="I136" s="42"/>
      <c r="J136" s="42"/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6.5" customHeight="1">
      <c r="A137" s="40"/>
      <c r="B137" s="41"/>
      <c r="C137" s="42"/>
      <c r="D137" s="42"/>
      <c r="E137" s="210" t="str">
        <f>E7</f>
        <v>Depo Jurajov Dvor</v>
      </c>
      <c r="F137" s="32"/>
      <c r="G137" s="32"/>
      <c r="H137" s="32"/>
      <c r="I137" s="42"/>
      <c r="J137" s="42"/>
      <c r="K137" s="42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1" customFormat="1" ht="12" customHeight="1">
      <c r="B138" s="21"/>
      <c r="C138" s="32" t="s">
        <v>126</v>
      </c>
      <c r="D138" s="22"/>
      <c r="E138" s="22"/>
      <c r="F138" s="22"/>
      <c r="G138" s="22"/>
      <c r="H138" s="22"/>
      <c r="I138" s="22"/>
      <c r="J138" s="22"/>
      <c r="K138" s="22"/>
      <c r="L138" s="20"/>
    </row>
    <row r="139" s="2" customFormat="1" ht="16.5" customHeight="1">
      <c r="A139" s="40"/>
      <c r="B139" s="41"/>
      <c r="C139" s="42"/>
      <c r="D139" s="42"/>
      <c r="E139" s="210" t="s">
        <v>129</v>
      </c>
      <c r="F139" s="42"/>
      <c r="G139" s="42"/>
      <c r="H139" s="42"/>
      <c r="I139" s="42"/>
      <c r="J139" s="42"/>
      <c r="K139" s="42"/>
      <c r="L139" s="71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2" customHeight="1">
      <c r="A140" s="40"/>
      <c r="B140" s="41"/>
      <c r="C140" s="32" t="s">
        <v>132</v>
      </c>
      <c r="D140" s="42"/>
      <c r="E140" s="42"/>
      <c r="F140" s="42"/>
      <c r="G140" s="42"/>
      <c r="H140" s="42"/>
      <c r="I140" s="42"/>
      <c r="J140" s="42"/>
      <c r="K140" s="42"/>
      <c r="L140" s="71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30" customHeight="1">
      <c r="A141" s="40"/>
      <c r="B141" s="41"/>
      <c r="C141" s="42"/>
      <c r="D141" s="42"/>
      <c r="E141" s="84" t="str">
        <f>E11</f>
        <v>06_CHODBA - Rekonštrukcia CHODBA pred wc MUŽI/ŽENY v strede haly</v>
      </c>
      <c r="F141" s="42"/>
      <c r="G141" s="42"/>
      <c r="H141" s="42"/>
      <c r="I141" s="42"/>
      <c r="J141" s="42"/>
      <c r="K141" s="42"/>
      <c r="L141" s="71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6.96" customHeight="1">
      <c r="A142" s="40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71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12" customHeight="1">
      <c r="A143" s="40"/>
      <c r="B143" s="41"/>
      <c r="C143" s="32" t="s">
        <v>19</v>
      </c>
      <c r="D143" s="42"/>
      <c r="E143" s="42"/>
      <c r="F143" s="27" t="str">
        <f>F14</f>
        <v>Bratislava</v>
      </c>
      <c r="G143" s="42"/>
      <c r="H143" s="42"/>
      <c r="I143" s="32" t="s">
        <v>21</v>
      </c>
      <c r="J143" s="87" t="str">
        <f>IF(J14="","",J14)</f>
        <v>13. 2. 2025</v>
      </c>
      <c r="K143" s="42"/>
      <c r="L143" s="71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6.96" customHeight="1">
      <c r="A144" s="40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71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5.15" customHeight="1">
      <c r="A145" s="40"/>
      <c r="B145" s="41"/>
      <c r="C145" s="32" t="s">
        <v>23</v>
      </c>
      <c r="D145" s="42"/>
      <c r="E145" s="42"/>
      <c r="F145" s="27" t="str">
        <f>E17</f>
        <v>Dopravný podnik Bratislava, akciová spoločnosť</v>
      </c>
      <c r="G145" s="42"/>
      <c r="H145" s="42"/>
      <c r="I145" s="32" t="s">
        <v>31</v>
      </c>
      <c r="J145" s="36" t="str">
        <f>E23</f>
        <v xml:space="preserve"> </v>
      </c>
      <c r="K145" s="42"/>
      <c r="L145" s="71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5.15" customHeight="1">
      <c r="A146" s="40"/>
      <c r="B146" s="41"/>
      <c r="C146" s="32" t="s">
        <v>29</v>
      </c>
      <c r="D146" s="42"/>
      <c r="E146" s="42"/>
      <c r="F146" s="27" t="str">
        <f>IF(E20="","",E20)</f>
        <v>Vyplň údaj</v>
      </c>
      <c r="G146" s="42"/>
      <c r="H146" s="42"/>
      <c r="I146" s="32" t="s">
        <v>34</v>
      </c>
      <c r="J146" s="36" t="str">
        <f>E26</f>
        <v xml:space="preserve"> </v>
      </c>
      <c r="K146" s="42"/>
      <c r="L146" s="71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10.32" customHeight="1">
      <c r="A147" s="40"/>
      <c r="B147" s="41"/>
      <c r="C147" s="42"/>
      <c r="D147" s="42"/>
      <c r="E147" s="42"/>
      <c r="F147" s="42"/>
      <c r="G147" s="42"/>
      <c r="H147" s="42"/>
      <c r="I147" s="42"/>
      <c r="J147" s="42"/>
      <c r="K147" s="42"/>
      <c r="L147" s="71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11" customFormat="1" ht="29.28" customHeight="1">
      <c r="A148" s="235"/>
      <c r="B148" s="236"/>
      <c r="C148" s="237" t="s">
        <v>204</v>
      </c>
      <c r="D148" s="238" t="s">
        <v>63</v>
      </c>
      <c r="E148" s="238" t="s">
        <v>59</v>
      </c>
      <c r="F148" s="238" t="s">
        <v>60</v>
      </c>
      <c r="G148" s="238" t="s">
        <v>205</v>
      </c>
      <c r="H148" s="238" t="s">
        <v>206</v>
      </c>
      <c r="I148" s="238" t="s">
        <v>207</v>
      </c>
      <c r="J148" s="239" t="s">
        <v>163</v>
      </c>
      <c r="K148" s="240" t="s">
        <v>208</v>
      </c>
      <c r="L148" s="241"/>
      <c r="M148" s="108" t="s">
        <v>1</v>
      </c>
      <c r="N148" s="109" t="s">
        <v>42</v>
      </c>
      <c r="O148" s="109" t="s">
        <v>209</v>
      </c>
      <c r="P148" s="109" t="s">
        <v>210</v>
      </c>
      <c r="Q148" s="109" t="s">
        <v>211</v>
      </c>
      <c r="R148" s="109" t="s">
        <v>212</v>
      </c>
      <c r="S148" s="109" t="s">
        <v>213</v>
      </c>
      <c r="T148" s="110" t="s">
        <v>214</v>
      </c>
      <c r="U148" s="235"/>
      <c r="V148" s="235"/>
      <c r="W148" s="235"/>
      <c r="X148" s="235"/>
      <c r="Y148" s="235"/>
      <c r="Z148" s="235"/>
      <c r="AA148" s="235"/>
      <c r="AB148" s="235"/>
      <c r="AC148" s="235"/>
      <c r="AD148" s="235"/>
      <c r="AE148" s="235"/>
    </row>
    <row r="149" s="2" customFormat="1" ht="22.8" customHeight="1">
      <c r="A149" s="40"/>
      <c r="B149" s="41"/>
      <c r="C149" s="115" t="s">
        <v>160</v>
      </c>
      <c r="D149" s="42"/>
      <c r="E149" s="42"/>
      <c r="F149" s="42"/>
      <c r="G149" s="42"/>
      <c r="H149" s="42"/>
      <c r="I149" s="42"/>
      <c r="J149" s="242">
        <f>BK149</f>
        <v>0</v>
      </c>
      <c r="K149" s="42"/>
      <c r="L149" s="43"/>
      <c r="M149" s="111"/>
      <c r="N149" s="243"/>
      <c r="O149" s="112"/>
      <c r="P149" s="244">
        <f>P150+P209+P276+P292+P294+P300+P305</f>
        <v>0</v>
      </c>
      <c r="Q149" s="112"/>
      <c r="R149" s="244">
        <f>R150+R209+R276+R292+R294+R300+R305</f>
        <v>2.1868131993</v>
      </c>
      <c r="S149" s="112"/>
      <c r="T149" s="245">
        <f>T150+T209+T276+T292+T294+T300+T305</f>
        <v>2.2468857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7" t="s">
        <v>77</v>
      </c>
      <c r="AU149" s="17" t="s">
        <v>165</v>
      </c>
      <c r="BK149" s="246">
        <f>BK150+BK209+BK276+BK292+BK294+BK300+BK305</f>
        <v>0</v>
      </c>
    </row>
    <row r="150" s="12" customFormat="1" ht="25.92" customHeight="1">
      <c r="A150" s="12"/>
      <c r="B150" s="247"/>
      <c r="C150" s="248"/>
      <c r="D150" s="249" t="s">
        <v>77</v>
      </c>
      <c r="E150" s="250" t="s">
        <v>215</v>
      </c>
      <c r="F150" s="250" t="s">
        <v>216</v>
      </c>
      <c r="G150" s="248"/>
      <c r="H150" s="248"/>
      <c r="I150" s="251"/>
      <c r="J150" s="226">
        <f>BK150</f>
        <v>0</v>
      </c>
      <c r="K150" s="248"/>
      <c r="L150" s="252"/>
      <c r="M150" s="253"/>
      <c r="N150" s="254"/>
      <c r="O150" s="254"/>
      <c r="P150" s="255">
        <f>P151+P172+P207</f>
        <v>0</v>
      </c>
      <c r="Q150" s="254"/>
      <c r="R150" s="255">
        <f>R151+R172+R207</f>
        <v>1.3449752493</v>
      </c>
      <c r="S150" s="254"/>
      <c r="T150" s="256">
        <f>T151+T172+T207</f>
        <v>2.1634479999999998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57" t="s">
        <v>85</v>
      </c>
      <c r="AT150" s="258" t="s">
        <v>77</v>
      </c>
      <c r="AU150" s="258" t="s">
        <v>78</v>
      </c>
      <c r="AY150" s="257" t="s">
        <v>217</v>
      </c>
      <c r="BK150" s="259">
        <f>BK151+BK172+BK207</f>
        <v>0</v>
      </c>
    </row>
    <row r="151" s="12" customFormat="1" ht="22.8" customHeight="1">
      <c r="A151" s="12"/>
      <c r="B151" s="247"/>
      <c r="C151" s="248"/>
      <c r="D151" s="249" t="s">
        <v>77</v>
      </c>
      <c r="E151" s="260" t="s">
        <v>218</v>
      </c>
      <c r="F151" s="260" t="s">
        <v>219</v>
      </c>
      <c r="G151" s="248"/>
      <c r="H151" s="248"/>
      <c r="I151" s="251"/>
      <c r="J151" s="261">
        <f>BK151</f>
        <v>0</v>
      </c>
      <c r="K151" s="248"/>
      <c r="L151" s="252"/>
      <c r="M151" s="253"/>
      <c r="N151" s="254"/>
      <c r="O151" s="254"/>
      <c r="P151" s="255">
        <f>SUM(P152:P171)</f>
        <v>0</v>
      </c>
      <c r="Q151" s="254"/>
      <c r="R151" s="255">
        <f>SUM(R152:R171)</f>
        <v>1.2458089000000001</v>
      </c>
      <c r="S151" s="254"/>
      <c r="T151" s="256">
        <f>SUM(T152:T171)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57" t="s">
        <v>85</v>
      </c>
      <c r="AT151" s="258" t="s">
        <v>77</v>
      </c>
      <c r="AU151" s="258" t="s">
        <v>85</v>
      </c>
      <c r="AY151" s="257" t="s">
        <v>217</v>
      </c>
      <c r="BK151" s="259">
        <f>SUM(BK152:BK171)</f>
        <v>0</v>
      </c>
    </row>
    <row r="152" s="2" customFormat="1" ht="24.15" customHeight="1">
      <c r="A152" s="40"/>
      <c r="B152" s="41"/>
      <c r="C152" s="262" t="s">
        <v>85</v>
      </c>
      <c r="D152" s="262" t="s">
        <v>220</v>
      </c>
      <c r="E152" s="263" t="s">
        <v>221</v>
      </c>
      <c r="F152" s="264" t="s">
        <v>222</v>
      </c>
      <c r="G152" s="265" t="s">
        <v>223</v>
      </c>
      <c r="H152" s="266">
        <v>11.44</v>
      </c>
      <c r="I152" s="267"/>
      <c r="J152" s="268">
        <f>ROUND(I152*H152,2)</f>
        <v>0</v>
      </c>
      <c r="K152" s="269"/>
      <c r="L152" s="43"/>
      <c r="M152" s="270" t="s">
        <v>1</v>
      </c>
      <c r="N152" s="271" t="s">
        <v>44</v>
      </c>
      <c r="O152" s="99"/>
      <c r="P152" s="272">
        <f>O152*H152</f>
        <v>0</v>
      </c>
      <c r="Q152" s="272">
        <v>0.00019000000000000001</v>
      </c>
      <c r="R152" s="272">
        <f>Q152*H152</f>
        <v>0.0021735999999999999</v>
      </c>
      <c r="S152" s="272">
        <v>0</v>
      </c>
      <c r="T152" s="27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74" t="s">
        <v>140</v>
      </c>
      <c r="AT152" s="274" t="s">
        <v>220</v>
      </c>
      <c r="AU152" s="274" t="s">
        <v>91</v>
      </c>
      <c r="AY152" s="17" t="s">
        <v>217</v>
      </c>
      <c r="BE152" s="159">
        <f>IF(N152="základná",J152,0)</f>
        <v>0</v>
      </c>
      <c r="BF152" s="159">
        <f>IF(N152="znížená",J152,0)</f>
        <v>0</v>
      </c>
      <c r="BG152" s="159">
        <f>IF(N152="zákl. prenesená",J152,0)</f>
        <v>0</v>
      </c>
      <c r="BH152" s="159">
        <f>IF(N152="zníž. prenesená",J152,0)</f>
        <v>0</v>
      </c>
      <c r="BI152" s="159">
        <f>IF(N152="nulová",J152,0)</f>
        <v>0</v>
      </c>
      <c r="BJ152" s="17" t="s">
        <v>91</v>
      </c>
      <c r="BK152" s="159">
        <f>ROUND(I152*H152,2)</f>
        <v>0</v>
      </c>
      <c r="BL152" s="17" t="s">
        <v>140</v>
      </c>
      <c r="BM152" s="274" t="s">
        <v>224</v>
      </c>
    </row>
    <row r="153" s="13" customFormat="1">
      <c r="A153" s="13"/>
      <c r="B153" s="275"/>
      <c r="C153" s="276"/>
      <c r="D153" s="277" t="s">
        <v>225</v>
      </c>
      <c r="E153" s="278" t="s">
        <v>1</v>
      </c>
      <c r="F153" s="279" t="s">
        <v>1061</v>
      </c>
      <c r="G153" s="276"/>
      <c r="H153" s="280">
        <v>3.6899999999999999</v>
      </c>
      <c r="I153" s="281"/>
      <c r="J153" s="276"/>
      <c r="K153" s="276"/>
      <c r="L153" s="282"/>
      <c r="M153" s="283"/>
      <c r="N153" s="284"/>
      <c r="O153" s="284"/>
      <c r="P153" s="284"/>
      <c r="Q153" s="284"/>
      <c r="R153" s="284"/>
      <c r="S153" s="284"/>
      <c r="T153" s="28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86" t="s">
        <v>225</v>
      </c>
      <c r="AU153" s="286" t="s">
        <v>91</v>
      </c>
      <c r="AV153" s="13" t="s">
        <v>91</v>
      </c>
      <c r="AW153" s="13" t="s">
        <v>33</v>
      </c>
      <c r="AX153" s="13" t="s">
        <v>78</v>
      </c>
      <c r="AY153" s="286" t="s">
        <v>217</v>
      </c>
    </row>
    <row r="154" s="13" customFormat="1">
      <c r="A154" s="13"/>
      <c r="B154" s="275"/>
      <c r="C154" s="276"/>
      <c r="D154" s="277" t="s">
        <v>225</v>
      </c>
      <c r="E154" s="278" t="s">
        <v>1</v>
      </c>
      <c r="F154" s="279" t="s">
        <v>1062</v>
      </c>
      <c r="G154" s="276"/>
      <c r="H154" s="280">
        <v>7.75</v>
      </c>
      <c r="I154" s="281"/>
      <c r="J154" s="276"/>
      <c r="K154" s="276"/>
      <c r="L154" s="282"/>
      <c r="M154" s="283"/>
      <c r="N154" s="284"/>
      <c r="O154" s="284"/>
      <c r="P154" s="284"/>
      <c r="Q154" s="284"/>
      <c r="R154" s="284"/>
      <c r="S154" s="284"/>
      <c r="T154" s="28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86" t="s">
        <v>225</v>
      </c>
      <c r="AU154" s="286" t="s">
        <v>91</v>
      </c>
      <c r="AV154" s="13" t="s">
        <v>91</v>
      </c>
      <c r="AW154" s="13" t="s">
        <v>33</v>
      </c>
      <c r="AX154" s="13" t="s">
        <v>78</v>
      </c>
      <c r="AY154" s="286" t="s">
        <v>217</v>
      </c>
    </row>
    <row r="155" s="14" customFormat="1">
      <c r="A155" s="14"/>
      <c r="B155" s="287"/>
      <c r="C155" s="288"/>
      <c r="D155" s="277" t="s">
        <v>225</v>
      </c>
      <c r="E155" s="289" t="s">
        <v>1</v>
      </c>
      <c r="F155" s="290" t="s">
        <v>228</v>
      </c>
      <c r="G155" s="288"/>
      <c r="H155" s="291">
        <v>11.44</v>
      </c>
      <c r="I155" s="292"/>
      <c r="J155" s="288"/>
      <c r="K155" s="288"/>
      <c r="L155" s="293"/>
      <c r="M155" s="294"/>
      <c r="N155" s="295"/>
      <c r="O155" s="295"/>
      <c r="P155" s="295"/>
      <c r="Q155" s="295"/>
      <c r="R155" s="295"/>
      <c r="S155" s="295"/>
      <c r="T155" s="29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97" t="s">
        <v>225</v>
      </c>
      <c r="AU155" s="297" t="s">
        <v>91</v>
      </c>
      <c r="AV155" s="14" t="s">
        <v>140</v>
      </c>
      <c r="AW155" s="14" t="s">
        <v>33</v>
      </c>
      <c r="AX155" s="14" t="s">
        <v>85</v>
      </c>
      <c r="AY155" s="297" t="s">
        <v>217</v>
      </c>
    </row>
    <row r="156" s="2" customFormat="1" ht="33" customHeight="1">
      <c r="A156" s="40"/>
      <c r="B156" s="41"/>
      <c r="C156" s="262" t="s">
        <v>91</v>
      </c>
      <c r="D156" s="262" t="s">
        <v>220</v>
      </c>
      <c r="E156" s="263" t="s">
        <v>235</v>
      </c>
      <c r="F156" s="264" t="s">
        <v>236</v>
      </c>
      <c r="G156" s="265" t="s">
        <v>223</v>
      </c>
      <c r="H156" s="266">
        <v>1.5620000000000001</v>
      </c>
      <c r="I156" s="267"/>
      <c r="J156" s="268">
        <f>ROUND(I156*H156,2)</f>
        <v>0</v>
      </c>
      <c r="K156" s="269"/>
      <c r="L156" s="43"/>
      <c r="M156" s="270" t="s">
        <v>1</v>
      </c>
      <c r="N156" s="271" t="s">
        <v>44</v>
      </c>
      <c r="O156" s="99"/>
      <c r="P156" s="272">
        <f>O156*H156</f>
        <v>0</v>
      </c>
      <c r="Q156" s="272">
        <v>0.01155</v>
      </c>
      <c r="R156" s="272">
        <f>Q156*H156</f>
        <v>0.018041100000000001</v>
      </c>
      <c r="S156" s="272">
        <v>0</v>
      </c>
      <c r="T156" s="27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74" t="s">
        <v>140</v>
      </c>
      <c r="AT156" s="274" t="s">
        <v>220</v>
      </c>
      <c r="AU156" s="274" t="s">
        <v>91</v>
      </c>
      <c r="AY156" s="17" t="s">
        <v>217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7" t="s">
        <v>91</v>
      </c>
      <c r="BK156" s="159">
        <f>ROUND(I156*H156,2)</f>
        <v>0</v>
      </c>
      <c r="BL156" s="17" t="s">
        <v>140</v>
      </c>
      <c r="BM156" s="274" t="s">
        <v>237</v>
      </c>
    </row>
    <row r="157" s="13" customFormat="1">
      <c r="A157" s="13"/>
      <c r="B157" s="275"/>
      <c r="C157" s="276"/>
      <c r="D157" s="277" t="s">
        <v>225</v>
      </c>
      <c r="E157" s="278" t="s">
        <v>1</v>
      </c>
      <c r="F157" s="279" t="s">
        <v>125</v>
      </c>
      <c r="G157" s="276"/>
      <c r="H157" s="280">
        <v>1.5620000000000001</v>
      </c>
      <c r="I157" s="281"/>
      <c r="J157" s="276"/>
      <c r="K157" s="276"/>
      <c r="L157" s="282"/>
      <c r="M157" s="283"/>
      <c r="N157" s="284"/>
      <c r="O157" s="284"/>
      <c r="P157" s="284"/>
      <c r="Q157" s="284"/>
      <c r="R157" s="284"/>
      <c r="S157" s="284"/>
      <c r="T157" s="28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6" t="s">
        <v>225</v>
      </c>
      <c r="AU157" s="286" t="s">
        <v>91</v>
      </c>
      <c r="AV157" s="13" t="s">
        <v>91</v>
      </c>
      <c r="AW157" s="13" t="s">
        <v>33</v>
      </c>
      <c r="AX157" s="13" t="s">
        <v>78</v>
      </c>
      <c r="AY157" s="286" t="s">
        <v>217</v>
      </c>
    </row>
    <row r="158" s="14" customFormat="1">
      <c r="A158" s="14"/>
      <c r="B158" s="287"/>
      <c r="C158" s="288"/>
      <c r="D158" s="277" t="s">
        <v>225</v>
      </c>
      <c r="E158" s="289" t="s">
        <v>1</v>
      </c>
      <c r="F158" s="290" t="s">
        <v>228</v>
      </c>
      <c r="G158" s="288"/>
      <c r="H158" s="291">
        <v>1.5620000000000001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97" t="s">
        <v>225</v>
      </c>
      <c r="AU158" s="297" t="s">
        <v>91</v>
      </c>
      <c r="AV158" s="14" t="s">
        <v>140</v>
      </c>
      <c r="AW158" s="14" t="s">
        <v>33</v>
      </c>
      <c r="AX158" s="14" t="s">
        <v>85</v>
      </c>
      <c r="AY158" s="297" t="s">
        <v>217</v>
      </c>
    </row>
    <row r="159" s="2" customFormat="1" ht="24.15" customHeight="1">
      <c r="A159" s="40"/>
      <c r="B159" s="41"/>
      <c r="C159" s="262" t="s">
        <v>234</v>
      </c>
      <c r="D159" s="262" t="s">
        <v>220</v>
      </c>
      <c r="E159" s="263" t="s">
        <v>238</v>
      </c>
      <c r="F159" s="264" t="s">
        <v>239</v>
      </c>
      <c r="G159" s="265" t="s">
        <v>223</v>
      </c>
      <c r="H159" s="266">
        <v>50.295000000000002</v>
      </c>
      <c r="I159" s="267"/>
      <c r="J159" s="268">
        <f>ROUND(I159*H159,2)</f>
        <v>0</v>
      </c>
      <c r="K159" s="269"/>
      <c r="L159" s="43"/>
      <c r="M159" s="270" t="s">
        <v>1</v>
      </c>
      <c r="N159" s="271" t="s">
        <v>44</v>
      </c>
      <c r="O159" s="99"/>
      <c r="P159" s="272">
        <f>O159*H159</f>
        <v>0</v>
      </c>
      <c r="Q159" s="272">
        <v>0.0051500000000000001</v>
      </c>
      <c r="R159" s="272">
        <f>Q159*H159</f>
        <v>0.25901925000000003</v>
      </c>
      <c r="S159" s="272">
        <v>0</v>
      </c>
      <c r="T159" s="27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74" t="s">
        <v>140</v>
      </c>
      <c r="AT159" s="274" t="s">
        <v>220</v>
      </c>
      <c r="AU159" s="274" t="s">
        <v>91</v>
      </c>
      <c r="AY159" s="17" t="s">
        <v>217</v>
      </c>
      <c r="BE159" s="159">
        <f>IF(N159="základná",J159,0)</f>
        <v>0</v>
      </c>
      <c r="BF159" s="159">
        <f>IF(N159="znížená",J159,0)</f>
        <v>0</v>
      </c>
      <c r="BG159" s="159">
        <f>IF(N159="zákl. prenesená",J159,0)</f>
        <v>0</v>
      </c>
      <c r="BH159" s="159">
        <f>IF(N159="zníž. prenesená",J159,0)</f>
        <v>0</v>
      </c>
      <c r="BI159" s="159">
        <f>IF(N159="nulová",J159,0)</f>
        <v>0</v>
      </c>
      <c r="BJ159" s="17" t="s">
        <v>91</v>
      </c>
      <c r="BK159" s="159">
        <f>ROUND(I159*H159,2)</f>
        <v>0</v>
      </c>
      <c r="BL159" s="17" t="s">
        <v>140</v>
      </c>
      <c r="BM159" s="274" t="s">
        <v>240</v>
      </c>
    </row>
    <row r="160" s="13" customFormat="1">
      <c r="A160" s="13"/>
      <c r="B160" s="275"/>
      <c r="C160" s="276"/>
      <c r="D160" s="277" t="s">
        <v>225</v>
      </c>
      <c r="E160" s="278" t="s">
        <v>1</v>
      </c>
      <c r="F160" s="279" t="s">
        <v>241</v>
      </c>
      <c r="G160" s="276"/>
      <c r="H160" s="280">
        <v>50.295000000000002</v>
      </c>
      <c r="I160" s="281"/>
      <c r="J160" s="276"/>
      <c r="K160" s="276"/>
      <c r="L160" s="282"/>
      <c r="M160" s="283"/>
      <c r="N160" s="284"/>
      <c r="O160" s="284"/>
      <c r="P160" s="284"/>
      <c r="Q160" s="284"/>
      <c r="R160" s="284"/>
      <c r="S160" s="284"/>
      <c r="T160" s="28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86" t="s">
        <v>225</v>
      </c>
      <c r="AU160" s="286" t="s">
        <v>91</v>
      </c>
      <c r="AV160" s="13" t="s">
        <v>91</v>
      </c>
      <c r="AW160" s="13" t="s">
        <v>33</v>
      </c>
      <c r="AX160" s="13" t="s">
        <v>78</v>
      </c>
      <c r="AY160" s="286" t="s">
        <v>217</v>
      </c>
    </row>
    <row r="161" s="14" customFormat="1">
      <c r="A161" s="14"/>
      <c r="B161" s="287"/>
      <c r="C161" s="288"/>
      <c r="D161" s="277" t="s">
        <v>225</v>
      </c>
      <c r="E161" s="289" t="s">
        <v>1</v>
      </c>
      <c r="F161" s="290" t="s">
        <v>228</v>
      </c>
      <c r="G161" s="288"/>
      <c r="H161" s="291">
        <v>50.295000000000002</v>
      </c>
      <c r="I161" s="292"/>
      <c r="J161" s="288"/>
      <c r="K161" s="288"/>
      <c r="L161" s="293"/>
      <c r="M161" s="294"/>
      <c r="N161" s="295"/>
      <c r="O161" s="295"/>
      <c r="P161" s="295"/>
      <c r="Q161" s="295"/>
      <c r="R161" s="295"/>
      <c r="S161" s="295"/>
      <c r="T161" s="29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97" t="s">
        <v>225</v>
      </c>
      <c r="AU161" s="297" t="s">
        <v>91</v>
      </c>
      <c r="AV161" s="14" t="s">
        <v>140</v>
      </c>
      <c r="AW161" s="14" t="s">
        <v>33</v>
      </c>
      <c r="AX161" s="14" t="s">
        <v>85</v>
      </c>
      <c r="AY161" s="297" t="s">
        <v>217</v>
      </c>
    </row>
    <row r="162" s="2" customFormat="1" ht="24.15" customHeight="1">
      <c r="A162" s="40"/>
      <c r="B162" s="41"/>
      <c r="C162" s="262" t="s">
        <v>140</v>
      </c>
      <c r="D162" s="262" t="s">
        <v>220</v>
      </c>
      <c r="E162" s="263" t="s">
        <v>247</v>
      </c>
      <c r="F162" s="264" t="s">
        <v>248</v>
      </c>
      <c r="G162" s="265" t="s">
        <v>223</v>
      </c>
      <c r="H162" s="266">
        <v>15.895</v>
      </c>
      <c r="I162" s="267"/>
      <c r="J162" s="268">
        <f>ROUND(I162*H162,2)</f>
        <v>0</v>
      </c>
      <c r="K162" s="269"/>
      <c r="L162" s="43"/>
      <c r="M162" s="270" t="s">
        <v>1</v>
      </c>
      <c r="N162" s="271" t="s">
        <v>44</v>
      </c>
      <c r="O162" s="99"/>
      <c r="P162" s="272">
        <f>O162*H162</f>
        <v>0</v>
      </c>
      <c r="Q162" s="272">
        <v>0.001</v>
      </c>
      <c r="R162" s="272">
        <f>Q162*H162</f>
        <v>0.015894999999999999</v>
      </c>
      <c r="S162" s="272">
        <v>0</v>
      </c>
      <c r="T162" s="273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4" t="s">
        <v>140</v>
      </c>
      <c r="AT162" s="274" t="s">
        <v>220</v>
      </c>
      <c r="AU162" s="274" t="s">
        <v>91</v>
      </c>
      <c r="AY162" s="17" t="s">
        <v>217</v>
      </c>
      <c r="BE162" s="159">
        <f>IF(N162="základná",J162,0)</f>
        <v>0</v>
      </c>
      <c r="BF162" s="159">
        <f>IF(N162="znížená",J162,0)</f>
        <v>0</v>
      </c>
      <c r="BG162" s="159">
        <f>IF(N162="zákl. prenesená",J162,0)</f>
        <v>0</v>
      </c>
      <c r="BH162" s="159">
        <f>IF(N162="zníž. prenesená",J162,0)</f>
        <v>0</v>
      </c>
      <c r="BI162" s="159">
        <f>IF(N162="nulová",J162,0)</f>
        <v>0</v>
      </c>
      <c r="BJ162" s="17" t="s">
        <v>91</v>
      </c>
      <c r="BK162" s="159">
        <f>ROUND(I162*H162,2)</f>
        <v>0</v>
      </c>
      <c r="BL162" s="17" t="s">
        <v>140</v>
      </c>
      <c r="BM162" s="274" t="s">
        <v>249</v>
      </c>
    </row>
    <row r="163" s="13" customFormat="1">
      <c r="A163" s="13"/>
      <c r="B163" s="275"/>
      <c r="C163" s="276"/>
      <c r="D163" s="277" t="s">
        <v>225</v>
      </c>
      <c r="E163" s="278" t="s">
        <v>1</v>
      </c>
      <c r="F163" s="279" t="s">
        <v>113</v>
      </c>
      <c r="G163" s="276"/>
      <c r="H163" s="280">
        <v>15.895</v>
      </c>
      <c r="I163" s="281"/>
      <c r="J163" s="276"/>
      <c r="K163" s="276"/>
      <c r="L163" s="282"/>
      <c r="M163" s="283"/>
      <c r="N163" s="284"/>
      <c r="O163" s="284"/>
      <c r="P163" s="284"/>
      <c r="Q163" s="284"/>
      <c r="R163" s="284"/>
      <c r="S163" s="284"/>
      <c r="T163" s="28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6" t="s">
        <v>225</v>
      </c>
      <c r="AU163" s="286" t="s">
        <v>91</v>
      </c>
      <c r="AV163" s="13" t="s">
        <v>91</v>
      </c>
      <c r="AW163" s="13" t="s">
        <v>33</v>
      </c>
      <c r="AX163" s="13" t="s">
        <v>85</v>
      </c>
      <c r="AY163" s="286" t="s">
        <v>217</v>
      </c>
    </row>
    <row r="164" s="2" customFormat="1" ht="21.75" customHeight="1">
      <c r="A164" s="40"/>
      <c r="B164" s="41"/>
      <c r="C164" s="262" t="s">
        <v>242</v>
      </c>
      <c r="D164" s="262" t="s">
        <v>220</v>
      </c>
      <c r="E164" s="263" t="s">
        <v>251</v>
      </c>
      <c r="F164" s="264" t="s">
        <v>252</v>
      </c>
      <c r="G164" s="265" t="s">
        <v>223</v>
      </c>
      <c r="H164" s="266">
        <v>15.895</v>
      </c>
      <c r="I164" s="267"/>
      <c r="J164" s="268">
        <f>ROUND(I164*H164,2)</f>
        <v>0</v>
      </c>
      <c r="K164" s="269"/>
      <c r="L164" s="43"/>
      <c r="M164" s="270" t="s">
        <v>1</v>
      </c>
      <c r="N164" s="271" t="s">
        <v>44</v>
      </c>
      <c r="O164" s="99"/>
      <c r="P164" s="272">
        <f>O164*H164</f>
        <v>0</v>
      </c>
      <c r="Q164" s="272">
        <v>0.051499999999999997</v>
      </c>
      <c r="R164" s="272">
        <f>Q164*H164</f>
        <v>0.81859249999999995</v>
      </c>
      <c r="S164" s="272">
        <v>0</v>
      </c>
      <c r="T164" s="27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74" t="s">
        <v>140</v>
      </c>
      <c r="AT164" s="274" t="s">
        <v>220</v>
      </c>
      <c r="AU164" s="274" t="s">
        <v>91</v>
      </c>
      <c r="AY164" s="17" t="s">
        <v>217</v>
      </c>
      <c r="BE164" s="159">
        <f>IF(N164="základná",J164,0)</f>
        <v>0</v>
      </c>
      <c r="BF164" s="159">
        <f>IF(N164="znížená",J164,0)</f>
        <v>0</v>
      </c>
      <c r="BG164" s="159">
        <f>IF(N164="zákl. prenesená",J164,0)</f>
        <v>0</v>
      </c>
      <c r="BH164" s="159">
        <f>IF(N164="zníž. prenesená",J164,0)</f>
        <v>0</v>
      </c>
      <c r="BI164" s="159">
        <f>IF(N164="nulová",J164,0)</f>
        <v>0</v>
      </c>
      <c r="BJ164" s="17" t="s">
        <v>91</v>
      </c>
      <c r="BK164" s="159">
        <f>ROUND(I164*H164,2)</f>
        <v>0</v>
      </c>
      <c r="BL164" s="17" t="s">
        <v>140</v>
      </c>
      <c r="BM164" s="274" t="s">
        <v>253</v>
      </c>
    </row>
    <row r="165" s="13" customFormat="1">
      <c r="A165" s="13"/>
      <c r="B165" s="275"/>
      <c r="C165" s="276"/>
      <c r="D165" s="277" t="s">
        <v>225</v>
      </c>
      <c r="E165" s="278" t="s">
        <v>1</v>
      </c>
      <c r="F165" s="279" t="s">
        <v>113</v>
      </c>
      <c r="G165" s="276"/>
      <c r="H165" s="280">
        <v>15.895</v>
      </c>
      <c r="I165" s="281"/>
      <c r="J165" s="276"/>
      <c r="K165" s="276"/>
      <c r="L165" s="282"/>
      <c r="M165" s="283"/>
      <c r="N165" s="284"/>
      <c r="O165" s="284"/>
      <c r="P165" s="284"/>
      <c r="Q165" s="284"/>
      <c r="R165" s="284"/>
      <c r="S165" s="284"/>
      <c r="T165" s="2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6" t="s">
        <v>225</v>
      </c>
      <c r="AU165" s="286" t="s">
        <v>91</v>
      </c>
      <c r="AV165" s="13" t="s">
        <v>91</v>
      </c>
      <c r="AW165" s="13" t="s">
        <v>33</v>
      </c>
      <c r="AX165" s="13" t="s">
        <v>85</v>
      </c>
      <c r="AY165" s="286" t="s">
        <v>217</v>
      </c>
    </row>
    <row r="166" s="2" customFormat="1" ht="24.15" customHeight="1">
      <c r="A166" s="40"/>
      <c r="B166" s="41"/>
      <c r="C166" s="262" t="s">
        <v>218</v>
      </c>
      <c r="D166" s="262" t="s">
        <v>220</v>
      </c>
      <c r="E166" s="263" t="s">
        <v>255</v>
      </c>
      <c r="F166" s="264" t="s">
        <v>256</v>
      </c>
      <c r="G166" s="265" t="s">
        <v>223</v>
      </c>
      <c r="H166" s="266">
        <v>15.895</v>
      </c>
      <c r="I166" s="267"/>
      <c r="J166" s="268">
        <f>ROUND(I166*H166,2)</f>
        <v>0</v>
      </c>
      <c r="K166" s="269"/>
      <c r="L166" s="43"/>
      <c r="M166" s="270" t="s">
        <v>1</v>
      </c>
      <c r="N166" s="271" t="s">
        <v>44</v>
      </c>
      <c r="O166" s="99"/>
      <c r="P166" s="272">
        <f>O166*H166</f>
        <v>0</v>
      </c>
      <c r="Q166" s="272">
        <v>0.0081600000000000006</v>
      </c>
      <c r="R166" s="272">
        <f>Q166*H166</f>
        <v>0.12970320000000002</v>
      </c>
      <c r="S166" s="272">
        <v>0</v>
      </c>
      <c r="T166" s="27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4" t="s">
        <v>257</v>
      </c>
      <c r="AT166" s="274" t="s">
        <v>220</v>
      </c>
      <c r="AU166" s="274" t="s">
        <v>91</v>
      </c>
      <c r="AY166" s="17" t="s">
        <v>217</v>
      </c>
      <c r="BE166" s="159">
        <f>IF(N166="základná",J166,0)</f>
        <v>0</v>
      </c>
      <c r="BF166" s="159">
        <f>IF(N166="znížená",J166,0)</f>
        <v>0</v>
      </c>
      <c r="BG166" s="159">
        <f>IF(N166="zákl. prenesená",J166,0)</f>
        <v>0</v>
      </c>
      <c r="BH166" s="159">
        <f>IF(N166="zníž. prenesená",J166,0)</f>
        <v>0</v>
      </c>
      <c r="BI166" s="159">
        <f>IF(N166="nulová",J166,0)</f>
        <v>0</v>
      </c>
      <c r="BJ166" s="17" t="s">
        <v>91</v>
      </c>
      <c r="BK166" s="159">
        <f>ROUND(I166*H166,2)</f>
        <v>0</v>
      </c>
      <c r="BL166" s="17" t="s">
        <v>257</v>
      </c>
      <c r="BM166" s="274" t="s">
        <v>258</v>
      </c>
    </row>
    <row r="167" s="13" customFormat="1">
      <c r="A167" s="13"/>
      <c r="B167" s="275"/>
      <c r="C167" s="276"/>
      <c r="D167" s="277" t="s">
        <v>225</v>
      </c>
      <c r="E167" s="278" t="s">
        <v>1</v>
      </c>
      <c r="F167" s="279" t="s">
        <v>113</v>
      </c>
      <c r="G167" s="276"/>
      <c r="H167" s="280">
        <v>15.895</v>
      </c>
      <c r="I167" s="281"/>
      <c r="J167" s="276"/>
      <c r="K167" s="276"/>
      <c r="L167" s="282"/>
      <c r="M167" s="283"/>
      <c r="N167" s="284"/>
      <c r="O167" s="284"/>
      <c r="P167" s="284"/>
      <c r="Q167" s="284"/>
      <c r="R167" s="284"/>
      <c r="S167" s="284"/>
      <c r="T167" s="2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6" t="s">
        <v>225</v>
      </c>
      <c r="AU167" s="286" t="s">
        <v>91</v>
      </c>
      <c r="AV167" s="13" t="s">
        <v>91</v>
      </c>
      <c r="AW167" s="13" t="s">
        <v>33</v>
      </c>
      <c r="AX167" s="13" t="s">
        <v>78</v>
      </c>
      <c r="AY167" s="286" t="s">
        <v>217</v>
      </c>
    </row>
    <row r="168" s="14" customFormat="1">
      <c r="A168" s="14"/>
      <c r="B168" s="287"/>
      <c r="C168" s="288"/>
      <c r="D168" s="277" t="s">
        <v>225</v>
      </c>
      <c r="E168" s="289" t="s">
        <v>1</v>
      </c>
      <c r="F168" s="290" t="s">
        <v>228</v>
      </c>
      <c r="G168" s="288"/>
      <c r="H168" s="291">
        <v>15.895</v>
      </c>
      <c r="I168" s="292"/>
      <c r="J168" s="288"/>
      <c r="K168" s="288"/>
      <c r="L168" s="293"/>
      <c r="M168" s="294"/>
      <c r="N168" s="295"/>
      <c r="O168" s="295"/>
      <c r="P168" s="295"/>
      <c r="Q168" s="295"/>
      <c r="R168" s="295"/>
      <c r="S168" s="295"/>
      <c r="T168" s="29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97" t="s">
        <v>225</v>
      </c>
      <c r="AU168" s="297" t="s">
        <v>91</v>
      </c>
      <c r="AV168" s="14" t="s">
        <v>140</v>
      </c>
      <c r="AW168" s="14" t="s">
        <v>33</v>
      </c>
      <c r="AX168" s="14" t="s">
        <v>85</v>
      </c>
      <c r="AY168" s="297" t="s">
        <v>217</v>
      </c>
    </row>
    <row r="169" s="2" customFormat="1" ht="24.15" customHeight="1">
      <c r="A169" s="40"/>
      <c r="B169" s="41"/>
      <c r="C169" s="262" t="s">
        <v>250</v>
      </c>
      <c r="D169" s="262" t="s">
        <v>220</v>
      </c>
      <c r="E169" s="263" t="s">
        <v>260</v>
      </c>
      <c r="F169" s="264" t="s">
        <v>261</v>
      </c>
      <c r="G169" s="265" t="s">
        <v>223</v>
      </c>
      <c r="H169" s="266">
        <v>15.895</v>
      </c>
      <c r="I169" s="267"/>
      <c r="J169" s="268">
        <f>ROUND(I169*H169,2)</f>
        <v>0</v>
      </c>
      <c r="K169" s="269"/>
      <c r="L169" s="43"/>
      <c r="M169" s="270" t="s">
        <v>1</v>
      </c>
      <c r="N169" s="271" t="s">
        <v>44</v>
      </c>
      <c r="O169" s="99"/>
      <c r="P169" s="272">
        <f>O169*H169</f>
        <v>0</v>
      </c>
      <c r="Q169" s="272">
        <v>0.00014999999999999999</v>
      </c>
      <c r="R169" s="272">
        <f>Q169*H169</f>
        <v>0.0023842499999999997</v>
      </c>
      <c r="S169" s="272">
        <v>0</v>
      </c>
      <c r="T169" s="27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4" t="s">
        <v>140</v>
      </c>
      <c r="AT169" s="274" t="s">
        <v>220</v>
      </c>
      <c r="AU169" s="274" t="s">
        <v>91</v>
      </c>
      <c r="AY169" s="17" t="s">
        <v>217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7" t="s">
        <v>91</v>
      </c>
      <c r="BK169" s="159">
        <f>ROUND(I169*H169,2)</f>
        <v>0</v>
      </c>
      <c r="BL169" s="17" t="s">
        <v>140</v>
      </c>
      <c r="BM169" s="274" t="s">
        <v>262</v>
      </c>
    </row>
    <row r="170" s="13" customFormat="1">
      <c r="A170" s="13"/>
      <c r="B170" s="275"/>
      <c r="C170" s="276"/>
      <c r="D170" s="277" t="s">
        <v>225</v>
      </c>
      <c r="E170" s="278" t="s">
        <v>1</v>
      </c>
      <c r="F170" s="279" t="s">
        <v>113</v>
      </c>
      <c r="G170" s="276"/>
      <c r="H170" s="280">
        <v>15.895</v>
      </c>
      <c r="I170" s="281"/>
      <c r="J170" s="276"/>
      <c r="K170" s="276"/>
      <c r="L170" s="282"/>
      <c r="M170" s="283"/>
      <c r="N170" s="284"/>
      <c r="O170" s="284"/>
      <c r="P170" s="284"/>
      <c r="Q170" s="284"/>
      <c r="R170" s="284"/>
      <c r="S170" s="284"/>
      <c r="T170" s="28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86" t="s">
        <v>225</v>
      </c>
      <c r="AU170" s="286" t="s">
        <v>91</v>
      </c>
      <c r="AV170" s="13" t="s">
        <v>91</v>
      </c>
      <c r="AW170" s="13" t="s">
        <v>33</v>
      </c>
      <c r="AX170" s="13" t="s">
        <v>78</v>
      </c>
      <c r="AY170" s="286" t="s">
        <v>217</v>
      </c>
    </row>
    <row r="171" s="14" customFormat="1">
      <c r="A171" s="14"/>
      <c r="B171" s="287"/>
      <c r="C171" s="288"/>
      <c r="D171" s="277" t="s">
        <v>225</v>
      </c>
      <c r="E171" s="289" t="s">
        <v>1</v>
      </c>
      <c r="F171" s="290" t="s">
        <v>228</v>
      </c>
      <c r="G171" s="288"/>
      <c r="H171" s="291">
        <v>15.895</v>
      </c>
      <c r="I171" s="292"/>
      <c r="J171" s="288"/>
      <c r="K171" s="288"/>
      <c r="L171" s="293"/>
      <c r="M171" s="294"/>
      <c r="N171" s="295"/>
      <c r="O171" s="295"/>
      <c r="P171" s="295"/>
      <c r="Q171" s="295"/>
      <c r="R171" s="295"/>
      <c r="S171" s="295"/>
      <c r="T171" s="29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97" t="s">
        <v>225</v>
      </c>
      <c r="AU171" s="297" t="s">
        <v>91</v>
      </c>
      <c r="AV171" s="14" t="s">
        <v>140</v>
      </c>
      <c r="AW171" s="14" t="s">
        <v>33</v>
      </c>
      <c r="AX171" s="14" t="s">
        <v>85</v>
      </c>
      <c r="AY171" s="297" t="s">
        <v>217</v>
      </c>
    </row>
    <row r="172" s="12" customFormat="1" ht="22.8" customHeight="1">
      <c r="A172" s="12"/>
      <c r="B172" s="247"/>
      <c r="C172" s="248"/>
      <c r="D172" s="249" t="s">
        <v>77</v>
      </c>
      <c r="E172" s="260" t="s">
        <v>259</v>
      </c>
      <c r="F172" s="260" t="s">
        <v>274</v>
      </c>
      <c r="G172" s="248"/>
      <c r="H172" s="248"/>
      <c r="I172" s="251"/>
      <c r="J172" s="261">
        <f>BK172</f>
        <v>0</v>
      </c>
      <c r="K172" s="248"/>
      <c r="L172" s="252"/>
      <c r="M172" s="253"/>
      <c r="N172" s="254"/>
      <c r="O172" s="254"/>
      <c r="P172" s="255">
        <f>SUM(P173:P206)</f>
        <v>0</v>
      </c>
      <c r="Q172" s="254"/>
      <c r="R172" s="255">
        <f>SUM(R173:R206)</f>
        <v>0.099166349299999984</v>
      </c>
      <c r="S172" s="254"/>
      <c r="T172" s="256">
        <f>SUM(T173:T206)</f>
        <v>2.1634479999999998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57" t="s">
        <v>85</v>
      </c>
      <c r="AT172" s="258" t="s">
        <v>77</v>
      </c>
      <c r="AU172" s="258" t="s">
        <v>85</v>
      </c>
      <c r="AY172" s="257" t="s">
        <v>217</v>
      </c>
      <c r="BK172" s="259">
        <f>SUM(BK173:BK206)</f>
        <v>0</v>
      </c>
    </row>
    <row r="173" s="2" customFormat="1" ht="24.15" customHeight="1">
      <c r="A173" s="40"/>
      <c r="B173" s="41"/>
      <c r="C173" s="262" t="s">
        <v>254</v>
      </c>
      <c r="D173" s="262" t="s">
        <v>220</v>
      </c>
      <c r="E173" s="263" t="s">
        <v>276</v>
      </c>
      <c r="F173" s="264" t="s">
        <v>277</v>
      </c>
      <c r="G173" s="265" t="s">
        <v>223</v>
      </c>
      <c r="H173" s="266">
        <v>15.895</v>
      </c>
      <c r="I173" s="267"/>
      <c r="J173" s="268">
        <f>ROUND(I173*H173,2)</f>
        <v>0</v>
      </c>
      <c r="K173" s="269"/>
      <c r="L173" s="43"/>
      <c r="M173" s="270" t="s">
        <v>1</v>
      </c>
      <c r="N173" s="271" t="s">
        <v>44</v>
      </c>
      <c r="O173" s="99"/>
      <c r="P173" s="272">
        <f>O173*H173</f>
        <v>0</v>
      </c>
      <c r="Q173" s="272">
        <v>0.0061813399999999996</v>
      </c>
      <c r="R173" s="272">
        <f>Q173*H173</f>
        <v>0.098252399299999987</v>
      </c>
      <c r="S173" s="272">
        <v>0</v>
      </c>
      <c r="T173" s="273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74" t="s">
        <v>140</v>
      </c>
      <c r="AT173" s="274" t="s">
        <v>220</v>
      </c>
      <c r="AU173" s="274" t="s">
        <v>91</v>
      </c>
      <c r="AY173" s="17" t="s">
        <v>217</v>
      </c>
      <c r="BE173" s="159">
        <f>IF(N173="základná",J173,0)</f>
        <v>0</v>
      </c>
      <c r="BF173" s="159">
        <f>IF(N173="znížená",J173,0)</f>
        <v>0</v>
      </c>
      <c r="BG173" s="159">
        <f>IF(N173="zákl. prenesená",J173,0)</f>
        <v>0</v>
      </c>
      <c r="BH173" s="159">
        <f>IF(N173="zníž. prenesená",J173,0)</f>
        <v>0</v>
      </c>
      <c r="BI173" s="159">
        <f>IF(N173="nulová",J173,0)</f>
        <v>0</v>
      </c>
      <c r="BJ173" s="17" t="s">
        <v>91</v>
      </c>
      <c r="BK173" s="159">
        <f>ROUND(I173*H173,2)</f>
        <v>0</v>
      </c>
      <c r="BL173" s="17" t="s">
        <v>140</v>
      </c>
      <c r="BM173" s="274" t="s">
        <v>278</v>
      </c>
    </row>
    <row r="174" s="13" customFormat="1">
      <c r="A174" s="13"/>
      <c r="B174" s="275"/>
      <c r="C174" s="276"/>
      <c r="D174" s="277" t="s">
        <v>225</v>
      </c>
      <c r="E174" s="278" t="s">
        <v>1</v>
      </c>
      <c r="F174" s="279" t="s">
        <v>147</v>
      </c>
      <c r="G174" s="276"/>
      <c r="H174" s="280">
        <v>15.895</v>
      </c>
      <c r="I174" s="281"/>
      <c r="J174" s="276"/>
      <c r="K174" s="276"/>
      <c r="L174" s="282"/>
      <c r="M174" s="283"/>
      <c r="N174" s="284"/>
      <c r="O174" s="284"/>
      <c r="P174" s="284"/>
      <c r="Q174" s="284"/>
      <c r="R174" s="284"/>
      <c r="S174" s="284"/>
      <c r="T174" s="28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6" t="s">
        <v>225</v>
      </c>
      <c r="AU174" s="286" t="s">
        <v>91</v>
      </c>
      <c r="AV174" s="13" t="s">
        <v>91</v>
      </c>
      <c r="AW174" s="13" t="s">
        <v>33</v>
      </c>
      <c r="AX174" s="13" t="s">
        <v>85</v>
      </c>
      <c r="AY174" s="286" t="s">
        <v>217</v>
      </c>
    </row>
    <row r="175" s="2" customFormat="1" ht="16.5" customHeight="1">
      <c r="A175" s="40"/>
      <c r="B175" s="41"/>
      <c r="C175" s="262" t="s">
        <v>259</v>
      </c>
      <c r="D175" s="262" t="s">
        <v>220</v>
      </c>
      <c r="E175" s="263" t="s">
        <v>280</v>
      </c>
      <c r="F175" s="264" t="s">
        <v>281</v>
      </c>
      <c r="G175" s="265" t="s">
        <v>223</v>
      </c>
      <c r="H175" s="266">
        <v>18.279</v>
      </c>
      <c r="I175" s="267"/>
      <c r="J175" s="268">
        <f>ROUND(I175*H175,2)</f>
        <v>0</v>
      </c>
      <c r="K175" s="269"/>
      <c r="L175" s="43"/>
      <c r="M175" s="270" t="s">
        <v>1</v>
      </c>
      <c r="N175" s="271" t="s">
        <v>44</v>
      </c>
      <c r="O175" s="99"/>
      <c r="P175" s="272">
        <f>O175*H175</f>
        <v>0</v>
      </c>
      <c r="Q175" s="272">
        <v>5.0000000000000002E-05</v>
      </c>
      <c r="R175" s="272">
        <f>Q175*H175</f>
        <v>0.00091395000000000007</v>
      </c>
      <c r="S175" s="272">
        <v>0</v>
      </c>
      <c r="T175" s="27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4" t="s">
        <v>140</v>
      </c>
      <c r="AT175" s="274" t="s">
        <v>220</v>
      </c>
      <c r="AU175" s="274" t="s">
        <v>91</v>
      </c>
      <c r="AY175" s="17" t="s">
        <v>217</v>
      </c>
      <c r="BE175" s="159">
        <f>IF(N175="základná",J175,0)</f>
        <v>0</v>
      </c>
      <c r="BF175" s="159">
        <f>IF(N175="znížená",J175,0)</f>
        <v>0</v>
      </c>
      <c r="BG175" s="159">
        <f>IF(N175="zákl. prenesená",J175,0)</f>
        <v>0</v>
      </c>
      <c r="BH175" s="159">
        <f>IF(N175="zníž. prenesená",J175,0)</f>
        <v>0</v>
      </c>
      <c r="BI175" s="159">
        <f>IF(N175="nulová",J175,0)</f>
        <v>0</v>
      </c>
      <c r="BJ175" s="17" t="s">
        <v>91</v>
      </c>
      <c r="BK175" s="159">
        <f>ROUND(I175*H175,2)</f>
        <v>0</v>
      </c>
      <c r="BL175" s="17" t="s">
        <v>140</v>
      </c>
      <c r="BM175" s="274" t="s">
        <v>282</v>
      </c>
    </row>
    <row r="176" s="13" customFormat="1">
      <c r="A176" s="13"/>
      <c r="B176" s="275"/>
      <c r="C176" s="276"/>
      <c r="D176" s="277" t="s">
        <v>225</v>
      </c>
      <c r="E176" s="278" t="s">
        <v>1</v>
      </c>
      <c r="F176" s="279" t="s">
        <v>283</v>
      </c>
      <c r="G176" s="276"/>
      <c r="H176" s="280">
        <v>18.279</v>
      </c>
      <c r="I176" s="281"/>
      <c r="J176" s="276"/>
      <c r="K176" s="276"/>
      <c r="L176" s="282"/>
      <c r="M176" s="283"/>
      <c r="N176" s="284"/>
      <c r="O176" s="284"/>
      <c r="P176" s="284"/>
      <c r="Q176" s="284"/>
      <c r="R176" s="284"/>
      <c r="S176" s="284"/>
      <c r="T176" s="28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86" t="s">
        <v>225</v>
      </c>
      <c r="AU176" s="286" t="s">
        <v>91</v>
      </c>
      <c r="AV176" s="13" t="s">
        <v>91</v>
      </c>
      <c r="AW176" s="13" t="s">
        <v>33</v>
      </c>
      <c r="AX176" s="13" t="s">
        <v>78</v>
      </c>
      <c r="AY176" s="286" t="s">
        <v>217</v>
      </c>
    </row>
    <row r="177" s="14" customFormat="1">
      <c r="A177" s="14"/>
      <c r="B177" s="287"/>
      <c r="C177" s="288"/>
      <c r="D177" s="277" t="s">
        <v>225</v>
      </c>
      <c r="E177" s="289" t="s">
        <v>1</v>
      </c>
      <c r="F177" s="290" t="s">
        <v>228</v>
      </c>
      <c r="G177" s="288"/>
      <c r="H177" s="291">
        <v>18.279</v>
      </c>
      <c r="I177" s="292"/>
      <c r="J177" s="288"/>
      <c r="K177" s="288"/>
      <c r="L177" s="293"/>
      <c r="M177" s="294"/>
      <c r="N177" s="295"/>
      <c r="O177" s="295"/>
      <c r="P177" s="295"/>
      <c r="Q177" s="295"/>
      <c r="R177" s="295"/>
      <c r="S177" s="295"/>
      <c r="T177" s="29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97" t="s">
        <v>225</v>
      </c>
      <c r="AU177" s="297" t="s">
        <v>91</v>
      </c>
      <c r="AV177" s="14" t="s">
        <v>140</v>
      </c>
      <c r="AW177" s="14" t="s">
        <v>33</v>
      </c>
      <c r="AX177" s="14" t="s">
        <v>85</v>
      </c>
      <c r="AY177" s="297" t="s">
        <v>217</v>
      </c>
    </row>
    <row r="178" s="2" customFormat="1" ht="37.8" customHeight="1">
      <c r="A178" s="40"/>
      <c r="B178" s="41"/>
      <c r="C178" s="262" t="s">
        <v>264</v>
      </c>
      <c r="D178" s="262" t="s">
        <v>220</v>
      </c>
      <c r="E178" s="263" t="s">
        <v>290</v>
      </c>
      <c r="F178" s="264" t="s">
        <v>291</v>
      </c>
      <c r="G178" s="265" t="s">
        <v>245</v>
      </c>
      <c r="H178" s="266">
        <v>0.70199999999999996</v>
      </c>
      <c r="I178" s="267"/>
      <c r="J178" s="268">
        <f>ROUND(I178*H178,2)</f>
        <v>0</v>
      </c>
      <c r="K178" s="269"/>
      <c r="L178" s="43"/>
      <c r="M178" s="270" t="s">
        <v>1</v>
      </c>
      <c r="N178" s="271" t="s">
        <v>44</v>
      </c>
      <c r="O178" s="99"/>
      <c r="P178" s="272">
        <f>O178*H178</f>
        <v>0</v>
      </c>
      <c r="Q178" s="272">
        <v>0</v>
      </c>
      <c r="R178" s="272">
        <f>Q178*H178</f>
        <v>0</v>
      </c>
      <c r="S178" s="272">
        <v>2.2000000000000002</v>
      </c>
      <c r="T178" s="273">
        <f>S178*H178</f>
        <v>1.5444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4" t="s">
        <v>140</v>
      </c>
      <c r="AT178" s="274" t="s">
        <v>220</v>
      </c>
      <c r="AU178" s="274" t="s">
        <v>91</v>
      </c>
      <c r="AY178" s="17" t="s">
        <v>217</v>
      </c>
      <c r="BE178" s="159">
        <f>IF(N178="základná",J178,0)</f>
        <v>0</v>
      </c>
      <c r="BF178" s="159">
        <f>IF(N178="znížená",J178,0)</f>
        <v>0</v>
      </c>
      <c r="BG178" s="159">
        <f>IF(N178="zákl. prenesená",J178,0)</f>
        <v>0</v>
      </c>
      <c r="BH178" s="159">
        <f>IF(N178="zníž. prenesená",J178,0)</f>
        <v>0</v>
      </c>
      <c r="BI178" s="159">
        <f>IF(N178="nulová",J178,0)</f>
        <v>0</v>
      </c>
      <c r="BJ178" s="17" t="s">
        <v>91</v>
      </c>
      <c r="BK178" s="159">
        <f>ROUND(I178*H178,2)</f>
        <v>0</v>
      </c>
      <c r="BL178" s="17" t="s">
        <v>140</v>
      </c>
      <c r="BM178" s="274" t="s">
        <v>292</v>
      </c>
    </row>
    <row r="179" s="13" customFormat="1">
      <c r="A179" s="13"/>
      <c r="B179" s="275"/>
      <c r="C179" s="276"/>
      <c r="D179" s="277" t="s">
        <v>225</v>
      </c>
      <c r="E179" s="278" t="s">
        <v>1</v>
      </c>
      <c r="F179" s="279" t="s">
        <v>293</v>
      </c>
      <c r="G179" s="276"/>
      <c r="H179" s="280">
        <v>0.22500000000000001</v>
      </c>
      <c r="I179" s="281"/>
      <c r="J179" s="276"/>
      <c r="K179" s="276"/>
      <c r="L179" s="282"/>
      <c r="M179" s="283"/>
      <c r="N179" s="284"/>
      <c r="O179" s="284"/>
      <c r="P179" s="284"/>
      <c r="Q179" s="284"/>
      <c r="R179" s="284"/>
      <c r="S179" s="284"/>
      <c r="T179" s="28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86" t="s">
        <v>225</v>
      </c>
      <c r="AU179" s="286" t="s">
        <v>91</v>
      </c>
      <c r="AV179" s="13" t="s">
        <v>91</v>
      </c>
      <c r="AW179" s="13" t="s">
        <v>33</v>
      </c>
      <c r="AX179" s="13" t="s">
        <v>78</v>
      </c>
      <c r="AY179" s="286" t="s">
        <v>217</v>
      </c>
    </row>
    <row r="180" s="13" customFormat="1">
      <c r="A180" s="13"/>
      <c r="B180" s="275"/>
      <c r="C180" s="276"/>
      <c r="D180" s="277" t="s">
        <v>225</v>
      </c>
      <c r="E180" s="278" t="s">
        <v>1</v>
      </c>
      <c r="F180" s="279" t="s">
        <v>294</v>
      </c>
      <c r="G180" s="276"/>
      <c r="H180" s="280">
        <v>0.47699999999999998</v>
      </c>
      <c r="I180" s="281"/>
      <c r="J180" s="276"/>
      <c r="K180" s="276"/>
      <c r="L180" s="282"/>
      <c r="M180" s="283"/>
      <c r="N180" s="284"/>
      <c r="O180" s="284"/>
      <c r="P180" s="284"/>
      <c r="Q180" s="284"/>
      <c r="R180" s="284"/>
      <c r="S180" s="284"/>
      <c r="T180" s="2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6" t="s">
        <v>225</v>
      </c>
      <c r="AU180" s="286" t="s">
        <v>91</v>
      </c>
      <c r="AV180" s="13" t="s">
        <v>91</v>
      </c>
      <c r="AW180" s="13" t="s">
        <v>33</v>
      </c>
      <c r="AX180" s="13" t="s">
        <v>78</v>
      </c>
      <c r="AY180" s="286" t="s">
        <v>217</v>
      </c>
    </row>
    <row r="181" s="14" customFormat="1">
      <c r="A181" s="14"/>
      <c r="B181" s="287"/>
      <c r="C181" s="288"/>
      <c r="D181" s="277" t="s">
        <v>225</v>
      </c>
      <c r="E181" s="289" t="s">
        <v>130</v>
      </c>
      <c r="F181" s="290" t="s">
        <v>228</v>
      </c>
      <c r="G181" s="288"/>
      <c r="H181" s="291">
        <v>0.70199999999999996</v>
      </c>
      <c r="I181" s="292"/>
      <c r="J181" s="288"/>
      <c r="K181" s="288"/>
      <c r="L181" s="293"/>
      <c r="M181" s="294"/>
      <c r="N181" s="295"/>
      <c r="O181" s="295"/>
      <c r="P181" s="295"/>
      <c r="Q181" s="295"/>
      <c r="R181" s="295"/>
      <c r="S181" s="295"/>
      <c r="T181" s="29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97" t="s">
        <v>225</v>
      </c>
      <c r="AU181" s="297" t="s">
        <v>91</v>
      </c>
      <c r="AV181" s="14" t="s">
        <v>140</v>
      </c>
      <c r="AW181" s="14" t="s">
        <v>33</v>
      </c>
      <c r="AX181" s="14" t="s">
        <v>85</v>
      </c>
      <c r="AY181" s="297" t="s">
        <v>217</v>
      </c>
    </row>
    <row r="182" s="2" customFormat="1" ht="33" customHeight="1">
      <c r="A182" s="40"/>
      <c r="B182" s="41"/>
      <c r="C182" s="262" t="s">
        <v>269</v>
      </c>
      <c r="D182" s="262" t="s">
        <v>220</v>
      </c>
      <c r="E182" s="263" t="s">
        <v>295</v>
      </c>
      <c r="F182" s="264" t="s">
        <v>296</v>
      </c>
      <c r="G182" s="265" t="s">
        <v>223</v>
      </c>
      <c r="H182" s="266">
        <v>15.895</v>
      </c>
      <c r="I182" s="267"/>
      <c r="J182" s="268">
        <f>ROUND(I182*H182,2)</f>
        <v>0</v>
      </c>
      <c r="K182" s="269"/>
      <c r="L182" s="43"/>
      <c r="M182" s="270" t="s">
        <v>1</v>
      </c>
      <c r="N182" s="271" t="s">
        <v>44</v>
      </c>
      <c r="O182" s="99"/>
      <c r="P182" s="272">
        <f>O182*H182</f>
        <v>0</v>
      </c>
      <c r="Q182" s="272">
        <v>0</v>
      </c>
      <c r="R182" s="272">
        <f>Q182*H182</f>
        <v>0</v>
      </c>
      <c r="S182" s="272">
        <v>0.02</v>
      </c>
      <c r="T182" s="273">
        <f>S182*H182</f>
        <v>0.31790000000000002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74" t="s">
        <v>140</v>
      </c>
      <c r="AT182" s="274" t="s">
        <v>220</v>
      </c>
      <c r="AU182" s="274" t="s">
        <v>91</v>
      </c>
      <c r="AY182" s="17" t="s">
        <v>217</v>
      </c>
      <c r="BE182" s="159">
        <f>IF(N182="základná",J182,0)</f>
        <v>0</v>
      </c>
      <c r="BF182" s="159">
        <f>IF(N182="znížená",J182,0)</f>
        <v>0</v>
      </c>
      <c r="BG182" s="159">
        <f>IF(N182="zákl. prenesená",J182,0)</f>
        <v>0</v>
      </c>
      <c r="BH182" s="159">
        <f>IF(N182="zníž. prenesená",J182,0)</f>
        <v>0</v>
      </c>
      <c r="BI182" s="159">
        <f>IF(N182="nulová",J182,0)</f>
        <v>0</v>
      </c>
      <c r="BJ182" s="17" t="s">
        <v>91</v>
      </c>
      <c r="BK182" s="159">
        <f>ROUND(I182*H182,2)</f>
        <v>0</v>
      </c>
      <c r="BL182" s="17" t="s">
        <v>140</v>
      </c>
      <c r="BM182" s="274" t="s">
        <v>297</v>
      </c>
    </row>
    <row r="183" s="13" customFormat="1">
      <c r="A183" s="13"/>
      <c r="B183" s="275"/>
      <c r="C183" s="276"/>
      <c r="D183" s="277" t="s">
        <v>225</v>
      </c>
      <c r="E183" s="278" t="s">
        <v>1</v>
      </c>
      <c r="F183" s="279" t="s">
        <v>1063</v>
      </c>
      <c r="G183" s="276"/>
      <c r="H183" s="280">
        <v>15.138</v>
      </c>
      <c r="I183" s="281"/>
      <c r="J183" s="276"/>
      <c r="K183" s="276"/>
      <c r="L183" s="282"/>
      <c r="M183" s="283"/>
      <c r="N183" s="284"/>
      <c r="O183" s="284"/>
      <c r="P183" s="284"/>
      <c r="Q183" s="284"/>
      <c r="R183" s="284"/>
      <c r="S183" s="284"/>
      <c r="T183" s="28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86" t="s">
        <v>225</v>
      </c>
      <c r="AU183" s="286" t="s">
        <v>91</v>
      </c>
      <c r="AV183" s="13" t="s">
        <v>91</v>
      </c>
      <c r="AW183" s="13" t="s">
        <v>33</v>
      </c>
      <c r="AX183" s="13" t="s">
        <v>78</v>
      </c>
      <c r="AY183" s="286" t="s">
        <v>217</v>
      </c>
    </row>
    <row r="184" s="15" customFormat="1">
      <c r="A184" s="15"/>
      <c r="B184" s="298"/>
      <c r="C184" s="299"/>
      <c r="D184" s="277" t="s">
        <v>225</v>
      </c>
      <c r="E184" s="300" t="s">
        <v>111</v>
      </c>
      <c r="F184" s="301" t="s">
        <v>300</v>
      </c>
      <c r="G184" s="299"/>
      <c r="H184" s="302">
        <v>15.138</v>
      </c>
      <c r="I184" s="303"/>
      <c r="J184" s="299"/>
      <c r="K184" s="299"/>
      <c r="L184" s="304"/>
      <c r="M184" s="305"/>
      <c r="N184" s="306"/>
      <c r="O184" s="306"/>
      <c r="P184" s="306"/>
      <c r="Q184" s="306"/>
      <c r="R184" s="306"/>
      <c r="S184" s="306"/>
      <c r="T184" s="30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308" t="s">
        <v>225</v>
      </c>
      <c r="AU184" s="308" t="s">
        <v>91</v>
      </c>
      <c r="AV184" s="15" t="s">
        <v>234</v>
      </c>
      <c r="AW184" s="15" t="s">
        <v>33</v>
      </c>
      <c r="AX184" s="15" t="s">
        <v>78</v>
      </c>
      <c r="AY184" s="308" t="s">
        <v>217</v>
      </c>
    </row>
    <row r="185" s="13" customFormat="1">
      <c r="A185" s="13"/>
      <c r="B185" s="275"/>
      <c r="C185" s="276"/>
      <c r="D185" s="277" t="s">
        <v>225</v>
      </c>
      <c r="E185" s="278" t="s">
        <v>1</v>
      </c>
      <c r="F185" s="279" t="s">
        <v>301</v>
      </c>
      <c r="G185" s="276"/>
      <c r="H185" s="280">
        <v>0.75700000000000001</v>
      </c>
      <c r="I185" s="281"/>
      <c r="J185" s="276"/>
      <c r="K185" s="276"/>
      <c r="L185" s="282"/>
      <c r="M185" s="283"/>
      <c r="N185" s="284"/>
      <c r="O185" s="284"/>
      <c r="P185" s="284"/>
      <c r="Q185" s="284"/>
      <c r="R185" s="284"/>
      <c r="S185" s="284"/>
      <c r="T185" s="28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86" t="s">
        <v>225</v>
      </c>
      <c r="AU185" s="286" t="s">
        <v>91</v>
      </c>
      <c r="AV185" s="13" t="s">
        <v>91</v>
      </c>
      <c r="AW185" s="13" t="s">
        <v>33</v>
      </c>
      <c r="AX185" s="13" t="s">
        <v>78</v>
      </c>
      <c r="AY185" s="286" t="s">
        <v>217</v>
      </c>
    </row>
    <row r="186" s="14" customFormat="1">
      <c r="A186" s="14"/>
      <c r="B186" s="287"/>
      <c r="C186" s="288"/>
      <c r="D186" s="277" t="s">
        <v>225</v>
      </c>
      <c r="E186" s="289" t="s">
        <v>113</v>
      </c>
      <c r="F186" s="290" t="s">
        <v>228</v>
      </c>
      <c r="G186" s="288"/>
      <c r="H186" s="291">
        <v>15.895</v>
      </c>
      <c r="I186" s="292"/>
      <c r="J186" s="288"/>
      <c r="K186" s="288"/>
      <c r="L186" s="293"/>
      <c r="M186" s="294"/>
      <c r="N186" s="295"/>
      <c r="O186" s="295"/>
      <c r="P186" s="295"/>
      <c r="Q186" s="295"/>
      <c r="R186" s="295"/>
      <c r="S186" s="295"/>
      <c r="T186" s="29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97" t="s">
        <v>225</v>
      </c>
      <c r="AU186" s="297" t="s">
        <v>91</v>
      </c>
      <c r="AV186" s="14" t="s">
        <v>140</v>
      </c>
      <c r="AW186" s="14" t="s">
        <v>33</v>
      </c>
      <c r="AX186" s="14" t="s">
        <v>85</v>
      </c>
      <c r="AY186" s="297" t="s">
        <v>217</v>
      </c>
    </row>
    <row r="187" s="2" customFormat="1" ht="33" customHeight="1">
      <c r="A187" s="40"/>
      <c r="B187" s="41"/>
      <c r="C187" s="262" t="s">
        <v>275</v>
      </c>
      <c r="D187" s="262" t="s">
        <v>220</v>
      </c>
      <c r="E187" s="263" t="s">
        <v>324</v>
      </c>
      <c r="F187" s="264" t="s">
        <v>325</v>
      </c>
      <c r="G187" s="265" t="s">
        <v>223</v>
      </c>
      <c r="H187" s="266">
        <v>48.732999999999997</v>
      </c>
      <c r="I187" s="267"/>
      <c r="J187" s="268">
        <f>ROUND(I187*H187,2)</f>
        <v>0</v>
      </c>
      <c r="K187" s="269"/>
      <c r="L187" s="43"/>
      <c r="M187" s="270" t="s">
        <v>1</v>
      </c>
      <c r="N187" s="271" t="s">
        <v>44</v>
      </c>
      <c r="O187" s="99"/>
      <c r="P187" s="272">
        <f>O187*H187</f>
        <v>0</v>
      </c>
      <c r="Q187" s="272">
        <v>0</v>
      </c>
      <c r="R187" s="272">
        <f>Q187*H187</f>
        <v>0</v>
      </c>
      <c r="S187" s="272">
        <v>0.0040000000000000001</v>
      </c>
      <c r="T187" s="273">
        <f>S187*H187</f>
        <v>0.19493199999999999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4" t="s">
        <v>140</v>
      </c>
      <c r="AT187" s="274" t="s">
        <v>220</v>
      </c>
      <c r="AU187" s="274" t="s">
        <v>91</v>
      </c>
      <c r="AY187" s="17" t="s">
        <v>217</v>
      </c>
      <c r="BE187" s="159">
        <f>IF(N187="základná",J187,0)</f>
        <v>0</v>
      </c>
      <c r="BF187" s="159">
        <f>IF(N187="znížená",J187,0)</f>
        <v>0</v>
      </c>
      <c r="BG187" s="159">
        <f>IF(N187="zákl. prenesená",J187,0)</f>
        <v>0</v>
      </c>
      <c r="BH187" s="159">
        <f>IF(N187="zníž. prenesená",J187,0)</f>
        <v>0</v>
      </c>
      <c r="BI187" s="159">
        <f>IF(N187="nulová",J187,0)</f>
        <v>0</v>
      </c>
      <c r="BJ187" s="17" t="s">
        <v>91</v>
      </c>
      <c r="BK187" s="159">
        <f>ROUND(I187*H187,2)</f>
        <v>0</v>
      </c>
      <c r="BL187" s="17" t="s">
        <v>140</v>
      </c>
      <c r="BM187" s="274" t="s">
        <v>326</v>
      </c>
    </row>
    <row r="188" s="13" customFormat="1">
      <c r="A188" s="13"/>
      <c r="B188" s="275"/>
      <c r="C188" s="276"/>
      <c r="D188" s="277" t="s">
        <v>225</v>
      </c>
      <c r="E188" s="278" t="s">
        <v>1</v>
      </c>
      <c r="F188" s="279" t="s">
        <v>1064</v>
      </c>
      <c r="G188" s="276"/>
      <c r="H188" s="280">
        <v>46.411999999999999</v>
      </c>
      <c r="I188" s="281"/>
      <c r="J188" s="276"/>
      <c r="K188" s="276"/>
      <c r="L188" s="282"/>
      <c r="M188" s="283"/>
      <c r="N188" s="284"/>
      <c r="O188" s="284"/>
      <c r="P188" s="284"/>
      <c r="Q188" s="284"/>
      <c r="R188" s="284"/>
      <c r="S188" s="284"/>
      <c r="T188" s="28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86" t="s">
        <v>225</v>
      </c>
      <c r="AU188" s="286" t="s">
        <v>91</v>
      </c>
      <c r="AV188" s="13" t="s">
        <v>91</v>
      </c>
      <c r="AW188" s="13" t="s">
        <v>33</v>
      </c>
      <c r="AX188" s="13" t="s">
        <v>78</v>
      </c>
      <c r="AY188" s="286" t="s">
        <v>217</v>
      </c>
    </row>
    <row r="189" s="15" customFormat="1">
      <c r="A189" s="15"/>
      <c r="B189" s="298"/>
      <c r="C189" s="299"/>
      <c r="D189" s="277" t="s">
        <v>225</v>
      </c>
      <c r="E189" s="300" t="s">
        <v>154</v>
      </c>
      <c r="F189" s="301" t="s">
        <v>300</v>
      </c>
      <c r="G189" s="299"/>
      <c r="H189" s="302">
        <v>46.411999999999999</v>
      </c>
      <c r="I189" s="303"/>
      <c r="J189" s="299"/>
      <c r="K189" s="299"/>
      <c r="L189" s="304"/>
      <c r="M189" s="305"/>
      <c r="N189" s="306"/>
      <c r="O189" s="306"/>
      <c r="P189" s="306"/>
      <c r="Q189" s="306"/>
      <c r="R189" s="306"/>
      <c r="S189" s="306"/>
      <c r="T189" s="30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308" t="s">
        <v>225</v>
      </c>
      <c r="AU189" s="308" t="s">
        <v>91</v>
      </c>
      <c r="AV189" s="15" t="s">
        <v>234</v>
      </c>
      <c r="AW189" s="15" t="s">
        <v>33</v>
      </c>
      <c r="AX189" s="15" t="s">
        <v>78</v>
      </c>
      <c r="AY189" s="308" t="s">
        <v>217</v>
      </c>
    </row>
    <row r="190" s="13" customFormat="1">
      <c r="A190" s="13"/>
      <c r="B190" s="275"/>
      <c r="C190" s="276"/>
      <c r="D190" s="277" t="s">
        <v>225</v>
      </c>
      <c r="E190" s="278" t="s">
        <v>1</v>
      </c>
      <c r="F190" s="279" t="s">
        <v>329</v>
      </c>
      <c r="G190" s="276"/>
      <c r="H190" s="280">
        <v>2.3210000000000002</v>
      </c>
      <c r="I190" s="281"/>
      <c r="J190" s="276"/>
      <c r="K190" s="276"/>
      <c r="L190" s="282"/>
      <c r="M190" s="283"/>
      <c r="N190" s="284"/>
      <c r="O190" s="284"/>
      <c r="P190" s="284"/>
      <c r="Q190" s="284"/>
      <c r="R190" s="284"/>
      <c r="S190" s="284"/>
      <c r="T190" s="28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86" t="s">
        <v>225</v>
      </c>
      <c r="AU190" s="286" t="s">
        <v>91</v>
      </c>
      <c r="AV190" s="13" t="s">
        <v>91</v>
      </c>
      <c r="AW190" s="13" t="s">
        <v>33</v>
      </c>
      <c r="AX190" s="13" t="s">
        <v>78</v>
      </c>
      <c r="AY190" s="286" t="s">
        <v>217</v>
      </c>
    </row>
    <row r="191" s="14" customFormat="1">
      <c r="A191" s="14"/>
      <c r="B191" s="287"/>
      <c r="C191" s="288"/>
      <c r="D191" s="277" t="s">
        <v>225</v>
      </c>
      <c r="E191" s="289" t="s">
        <v>122</v>
      </c>
      <c r="F191" s="290" t="s">
        <v>228</v>
      </c>
      <c r="G191" s="288"/>
      <c r="H191" s="291">
        <v>48.732999999999997</v>
      </c>
      <c r="I191" s="292"/>
      <c r="J191" s="288"/>
      <c r="K191" s="288"/>
      <c r="L191" s="293"/>
      <c r="M191" s="294"/>
      <c r="N191" s="295"/>
      <c r="O191" s="295"/>
      <c r="P191" s="295"/>
      <c r="Q191" s="295"/>
      <c r="R191" s="295"/>
      <c r="S191" s="295"/>
      <c r="T191" s="29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97" t="s">
        <v>225</v>
      </c>
      <c r="AU191" s="297" t="s">
        <v>91</v>
      </c>
      <c r="AV191" s="14" t="s">
        <v>140</v>
      </c>
      <c r="AW191" s="14" t="s">
        <v>33</v>
      </c>
      <c r="AX191" s="14" t="s">
        <v>85</v>
      </c>
      <c r="AY191" s="297" t="s">
        <v>217</v>
      </c>
    </row>
    <row r="192" s="2" customFormat="1" ht="37.8" customHeight="1">
      <c r="A192" s="40"/>
      <c r="B192" s="41"/>
      <c r="C192" s="262" t="s">
        <v>279</v>
      </c>
      <c r="D192" s="262" t="s">
        <v>220</v>
      </c>
      <c r="E192" s="263" t="s">
        <v>331</v>
      </c>
      <c r="F192" s="264" t="s">
        <v>332</v>
      </c>
      <c r="G192" s="265" t="s">
        <v>223</v>
      </c>
      <c r="H192" s="266">
        <v>1.5620000000000001</v>
      </c>
      <c r="I192" s="267"/>
      <c r="J192" s="268">
        <f>ROUND(I192*H192,2)</f>
        <v>0</v>
      </c>
      <c r="K192" s="269"/>
      <c r="L192" s="43"/>
      <c r="M192" s="270" t="s">
        <v>1</v>
      </c>
      <c r="N192" s="271" t="s">
        <v>44</v>
      </c>
      <c r="O192" s="99"/>
      <c r="P192" s="272">
        <f>O192*H192</f>
        <v>0</v>
      </c>
      <c r="Q192" s="272">
        <v>0</v>
      </c>
      <c r="R192" s="272">
        <f>Q192*H192</f>
        <v>0</v>
      </c>
      <c r="S192" s="272">
        <v>0.068000000000000005</v>
      </c>
      <c r="T192" s="273">
        <f>S192*H192</f>
        <v>0.10621600000000001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74" t="s">
        <v>140</v>
      </c>
      <c r="AT192" s="274" t="s">
        <v>220</v>
      </c>
      <c r="AU192" s="274" t="s">
        <v>91</v>
      </c>
      <c r="AY192" s="17" t="s">
        <v>217</v>
      </c>
      <c r="BE192" s="159">
        <f>IF(N192="základná",J192,0)</f>
        <v>0</v>
      </c>
      <c r="BF192" s="159">
        <f>IF(N192="znížená",J192,0)</f>
        <v>0</v>
      </c>
      <c r="BG192" s="159">
        <f>IF(N192="zákl. prenesená",J192,0)</f>
        <v>0</v>
      </c>
      <c r="BH192" s="159">
        <f>IF(N192="zníž. prenesená",J192,0)</f>
        <v>0</v>
      </c>
      <c r="BI192" s="159">
        <f>IF(N192="nulová",J192,0)</f>
        <v>0</v>
      </c>
      <c r="BJ192" s="17" t="s">
        <v>91</v>
      </c>
      <c r="BK192" s="159">
        <f>ROUND(I192*H192,2)</f>
        <v>0</v>
      </c>
      <c r="BL192" s="17" t="s">
        <v>140</v>
      </c>
      <c r="BM192" s="274" t="s">
        <v>333</v>
      </c>
    </row>
    <row r="193" s="13" customFormat="1">
      <c r="A193" s="13"/>
      <c r="B193" s="275"/>
      <c r="C193" s="276"/>
      <c r="D193" s="277" t="s">
        <v>225</v>
      </c>
      <c r="E193" s="278" t="s">
        <v>1</v>
      </c>
      <c r="F193" s="279" t="s">
        <v>1065</v>
      </c>
      <c r="G193" s="276"/>
      <c r="H193" s="280">
        <v>1.488</v>
      </c>
      <c r="I193" s="281"/>
      <c r="J193" s="276"/>
      <c r="K193" s="276"/>
      <c r="L193" s="282"/>
      <c r="M193" s="283"/>
      <c r="N193" s="284"/>
      <c r="O193" s="284"/>
      <c r="P193" s="284"/>
      <c r="Q193" s="284"/>
      <c r="R193" s="284"/>
      <c r="S193" s="284"/>
      <c r="T193" s="28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86" t="s">
        <v>225</v>
      </c>
      <c r="AU193" s="286" t="s">
        <v>91</v>
      </c>
      <c r="AV193" s="13" t="s">
        <v>91</v>
      </c>
      <c r="AW193" s="13" t="s">
        <v>33</v>
      </c>
      <c r="AX193" s="13" t="s">
        <v>78</v>
      </c>
      <c r="AY193" s="286" t="s">
        <v>217</v>
      </c>
    </row>
    <row r="194" s="15" customFormat="1">
      <c r="A194" s="15"/>
      <c r="B194" s="298"/>
      <c r="C194" s="299"/>
      <c r="D194" s="277" t="s">
        <v>225</v>
      </c>
      <c r="E194" s="300" t="s">
        <v>117</v>
      </c>
      <c r="F194" s="301" t="s">
        <v>300</v>
      </c>
      <c r="G194" s="299"/>
      <c r="H194" s="302">
        <v>1.488</v>
      </c>
      <c r="I194" s="303"/>
      <c r="J194" s="299"/>
      <c r="K194" s="299"/>
      <c r="L194" s="304"/>
      <c r="M194" s="305"/>
      <c r="N194" s="306"/>
      <c r="O194" s="306"/>
      <c r="P194" s="306"/>
      <c r="Q194" s="306"/>
      <c r="R194" s="306"/>
      <c r="S194" s="306"/>
      <c r="T194" s="30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308" t="s">
        <v>225</v>
      </c>
      <c r="AU194" s="308" t="s">
        <v>91</v>
      </c>
      <c r="AV194" s="15" t="s">
        <v>234</v>
      </c>
      <c r="AW194" s="15" t="s">
        <v>33</v>
      </c>
      <c r="AX194" s="15" t="s">
        <v>78</v>
      </c>
      <c r="AY194" s="308" t="s">
        <v>217</v>
      </c>
    </row>
    <row r="195" s="13" customFormat="1">
      <c r="A195" s="13"/>
      <c r="B195" s="275"/>
      <c r="C195" s="276"/>
      <c r="D195" s="277" t="s">
        <v>225</v>
      </c>
      <c r="E195" s="278" t="s">
        <v>1</v>
      </c>
      <c r="F195" s="279" t="s">
        <v>336</v>
      </c>
      <c r="G195" s="276"/>
      <c r="H195" s="280">
        <v>0.073999999999999996</v>
      </c>
      <c r="I195" s="281"/>
      <c r="J195" s="276"/>
      <c r="K195" s="276"/>
      <c r="L195" s="282"/>
      <c r="M195" s="283"/>
      <c r="N195" s="284"/>
      <c r="O195" s="284"/>
      <c r="P195" s="284"/>
      <c r="Q195" s="284"/>
      <c r="R195" s="284"/>
      <c r="S195" s="284"/>
      <c r="T195" s="28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6" t="s">
        <v>225</v>
      </c>
      <c r="AU195" s="286" t="s">
        <v>91</v>
      </c>
      <c r="AV195" s="13" t="s">
        <v>91</v>
      </c>
      <c r="AW195" s="13" t="s">
        <v>33</v>
      </c>
      <c r="AX195" s="13" t="s">
        <v>78</v>
      </c>
      <c r="AY195" s="286" t="s">
        <v>217</v>
      </c>
    </row>
    <row r="196" s="14" customFormat="1">
      <c r="A196" s="14"/>
      <c r="B196" s="287"/>
      <c r="C196" s="288"/>
      <c r="D196" s="277" t="s">
        <v>225</v>
      </c>
      <c r="E196" s="289" t="s">
        <v>119</v>
      </c>
      <c r="F196" s="290" t="s">
        <v>228</v>
      </c>
      <c r="G196" s="288"/>
      <c r="H196" s="291">
        <v>1.5620000000000001</v>
      </c>
      <c r="I196" s="292"/>
      <c r="J196" s="288"/>
      <c r="K196" s="288"/>
      <c r="L196" s="293"/>
      <c r="M196" s="294"/>
      <c r="N196" s="295"/>
      <c r="O196" s="295"/>
      <c r="P196" s="295"/>
      <c r="Q196" s="295"/>
      <c r="R196" s="295"/>
      <c r="S196" s="295"/>
      <c r="T196" s="29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97" t="s">
        <v>225</v>
      </c>
      <c r="AU196" s="297" t="s">
        <v>91</v>
      </c>
      <c r="AV196" s="14" t="s">
        <v>140</v>
      </c>
      <c r="AW196" s="14" t="s">
        <v>33</v>
      </c>
      <c r="AX196" s="14" t="s">
        <v>85</v>
      </c>
      <c r="AY196" s="297" t="s">
        <v>217</v>
      </c>
    </row>
    <row r="197" s="2" customFormat="1" ht="21.75" customHeight="1">
      <c r="A197" s="40"/>
      <c r="B197" s="41"/>
      <c r="C197" s="262" t="s">
        <v>284</v>
      </c>
      <c r="D197" s="262" t="s">
        <v>220</v>
      </c>
      <c r="E197" s="263" t="s">
        <v>337</v>
      </c>
      <c r="F197" s="264" t="s">
        <v>338</v>
      </c>
      <c r="G197" s="265" t="s">
        <v>339</v>
      </c>
      <c r="H197" s="266">
        <v>2.2469999999999999</v>
      </c>
      <c r="I197" s="267"/>
      <c r="J197" s="268">
        <f>ROUND(I197*H197,2)</f>
        <v>0</v>
      </c>
      <c r="K197" s="269"/>
      <c r="L197" s="43"/>
      <c r="M197" s="270" t="s">
        <v>1</v>
      </c>
      <c r="N197" s="271" t="s">
        <v>44</v>
      </c>
      <c r="O197" s="99"/>
      <c r="P197" s="272">
        <f>O197*H197</f>
        <v>0</v>
      </c>
      <c r="Q197" s="272">
        <v>0</v>
      </c>
      <c r="R197" s="272">
        <f>Q197*H197</f>
        <v>0</v>
      </c>
      <c r="S197" s="272">
        <v>0</v>
      </c>
      <c r="T197" s="27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74" t="s">
        <v>140</v>
      </c>
      <c r="AT197" s="274" t="s">
        <v>220</v>
      </c>
      <c r="AU197" s="274" t="s">
        <v>91</v>
      </c>
      <c r="AY197" s="17" t="s">
        <v>217</v>
      </c>
      <c r="BE197" s="159">
        <f>IF(N197="základná",J197,0)</f>
        <v>0</v>
      </c>
      <c r="BF197" s="159">
        <f>IF(N197="znížená",J197,0)</f>
        <v>0</v>
      </c>
      <c r="BG197" s="159">
        <f>IF(N197="zákl. prenesená",J197,0)</f>
        <v>0</v>
      </c>
      <c r="BH197" s="159">
        <f>IF(N197="zníž. prenesená",J197,0)</f>
        <v>0</v>
      </c>
      <c r="BI197" s="159">
        <f>IF(N197="nulová",J197,0)</f>
        <v>0</v>
      </c>
      <c r="BJ197" s="17" t="s">
        <v>91</v>
      </c>
      <c r="BK197" s="159">
        <f>ROUND(I197*H197,2)</f>
        <v>0</v>
      </c>
      <c r="BL197" s="17" t="s">
        <v>140</v>
      </c>
      <c r="BM197" s="274" t="s">
        <v>340</v>
      </c>
    </row>
    <row r="198" s="2" customFormat="1" ht="21.75" customHeight="1">
      <c r="A198" s="40"/>
      <c r="B198" s="41"/>
      <c r="C198" s="262" t="s">
        <v>289</v>
      </c>
      <c r="D198" s="262" t="s">
        <v>220</v>
      </c>
      <c r="E198" s="263" t="s">
        <v>342</v>
      </c>
      <c r="F198" s="264" t="s">
        <v>343</v>
      </c>
      <c r="G198" s="265" t="s">
        <v>339</v>
      </c>
      <c r="H198" s="266">
        <v>2.2469999999999999</v>
      </c>
      <c r="I198" s="267"/>
      <c r="J198" s="268">
        <f>ROUND(I198*H198,2)</f>
        <v>0</v>
      </c>
      <c r="K198" s="269"/>
      <c r="L198" s="43"/>
      <c r="M198" s="270" t="s">
        <v>1</v>
      </c>
      <c r="N198" s="271" t="s">
        <v>44</v>
      </c>
      <c r="O198" s="99"/>
      <c r="P198" s="272">
        <f>O198*H198</f>
        <v>0</v>
      </c>
      <c r="Q198" s="272">
        <v>0</v>
      </c>
      <c r="R198" s="272">
        <f>Q198*H198</f>
        <v>0</v>
      </c>
      <c r="S198" s="272">
        <v>0</v>
      </c>
      <c r="T198" s="273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4" t="s">
        <v>140</v>
      </c>
      <c r="AT198" s="274" t="s">
        <v>220</v>
      </c>
      <c r="AU198" s="274" t="s">
        <v>91</v>
      </c>
      <c r="AY198" s="17" t="s">
        <v>217</v>
      </c>
      <c r="BE198" s="159">
        <f>IF(N198="základná",J198,0)</f>
        <v>0</v>
      </c>
      <c r="BF198" s="159">
        <f>IF(N198="znížená",J198,0)</f>
        <v>0</v>
      </c>
      <c r="BG198" s="159">
        <f>IF(N198="zákl. prenesená",J198,0)</f>
        <v>0</v>
      </c>
      <c r="BH198" s="159">
        <f>IF(N198="zníž. prenesená",J198,0)</f>
        <v>0</v>
      </c>
      <c r="BI198" s="159">
        <f>IF(N198="nulová",J198,0)</f>
        <v>0</v>
      </c>
      <c r="BJ198" s="17" t="s">
        <v>91</v>
      </c>
      <c r="BK198" s="159">
        <f>ROUND(I198*H198,2)</f>
        <v>0</v>
      </c>
      <c r="BL198" s="17" t="s">
        <v>140</v>
      </c>
      <c r="BM198" s="274" t="s">
        <v>344</v>
      </c>
    </row>
    <row r="199" s="2" customFormat="1" ht="24.15" customHeight="1">
      <c r="A199" s="40"/>
      <c r="B199" s="41"/>
      <c r="C199" s="262" t="s">
        <v>257</v>
      </c>
      <c r="D199" s="262" t="s">
        <v>220</v>
      </c>
      <c r="E199" s="263" t="s">
        <v>346</v>
      </c>
      <c r="F199" s="264" t="s">
        <v>347</v>
      </c>
      <c r="G199" s="265" t="s">
        <v>339</v>
      </c>
      <c r="H199" s="266">
        <v>42.692999999999998</v>
      </c>
      <c r="I199" s="267"/>
      <c r="J199" s="268">
        <f>ROUND(I199*H199,2)</f>
        <v>0</v>
      </c>
      <c r="K199" s="269"/>
      <c r="L199" s="43"/>
      <c r="M199" s="270" t="s">
        <v>1</v>
      </c>
      <c r="N199" s="271" t="s">
        <v>44</v>
      </c>
      <c r="O199" s="99"/>
      <c r="P199" s="272">
        <f>O199*H199</f>
        <v>0</v>
      </c>
      <c r="Q199" s="272">
        <v>0</v>
      </c>
      <c r="R199" s="272">
        <f>Q199*H199</f>
        <v>0</v>
      </c>
      <c r="S199" s="272">
        <v>0</v>
      </c>
      <c r="T199" s="27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74" t="s">
        <v>140</v>
      </c>
      <c r="AT199" s="274" t="s">
        <v>220</v>
      </c>
      <c r="AU199" s="274" t="s">
        <v>91</v>
      </c>
      <c r="AY199" s="17" t="s">
        <v>217</v>
      </c>
      <c r="BE199" s="159">
        <f>IF(N199="základná",J199,0)</f>
        <v>0</v>
      </c>
      <c r="BF199" s="159">
        <f>IF(N199="znížená",J199,0)</f>
        <v>0</v>
      </c>
      <c r="BG199" s="159">
        <f>IF(N199="zákl. prenesená",J199,0)</f>
        <v>0</v>
      </c>
      <c r="BH199" s="159">
        <f>IF(N199="zníž. prenesená",J199,0)</f>
        <v>0</v>
      </c>
      <c r="BI199" s="159">
        <f>IF(N199="nulová",J199,0)</f>
        <v>0</v>
      </c>
      <c r="BJ199" s="17" t="s">
        <v>91</v>
      </c>
      <c r="BK199" s="159">
        <f>ROUND(I199*H199,2)</f>
        <v>0</v>
      </c>
      <c r="BL199" s="17" t="s">
        <v>140</v>
      </c>
      <c r="BM199" s="274" t="s">
        <v>348</v>
      </c>
    </row>
    <row r="200" s="13" customFormat="1">
      <c r="A200" s="13"/>
      <c r="B200" s="275"/>
      <c r="C200" s="276"/>
      <c r="D200" s="277" t="s">
        <v>225</v>
      </c>
      <c r="E200" s="276"/>
      <c r="F200" s="279" t="s">
        <v>1066</v>
      </c>
      <c r="G200" s="276"/>
      <c r="H200" s="280">
        <v>42.692999999999998</v>
      </c>
      <c r="I200" s="281"/>
      <c r="J200" s="276"/>
      <c r="K200" s="276"/>
      <c r="L200" s="282"/>
      <c r="M200" s="283"/>
      <c r="N200" s="284"/>
      <c r="O200" s="284"/>
      <c r="P200" s="284"/>
      <c r="Q200" s="284"/>
      <c r="R200" s="284"/>
      <c r="S200" s="284"/>
      <c r="T200" s="28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86" t="s">
        <v>225</v>
      </c>
      <c r="AU200" s="286" t="s">
        <v>91</v>
      </c>
      <c r="AV200" s="13" t="s">
        <v>91</v>
      </c>
      <c r="AW200" s="13" t="s">
        <v>4</v>
      </c>
      <c r="AX200" s="13" t="s">
        <v>85</v>
      </c>
      <c r="AY200" s="286" t="s">
        <v>217</v>
      </c>
    </row>
    <row r="201" s="2" customFormat="1" ht="24.15" customHeight="1">
      <c r="A201" s="40"/>
      <c r="B201" s="41"/>
      <c r="C201" s="262" t="s">
        <v>302</v>
      </c>
      <c r="D201" s="262" t="s">
        <v>220</v>
      </c>
      <c r="E201" s="263" t="s">
        <v>351</v>
      </c>
      <c r="F201" s="264" t="s">
        <v>352</v>
      </c>
      <c r="G201" s="265" t="s">
        <v>339</v>
      </c>
      <c r="H201" s="266">
        <v>2.2469999999999999</v>
      </c>
      <c r="I201" s="267"/>
      <c r="J201" s="268">
        <f>ROUND(I201*H201,2)</f>
        <v>0</v>
      </c>
      <c r="K201" s="269"/>
      <c r="L201" s="43"/>
      <c r="M201" s="270" t="s">
        <v>1</v>
      </c>
      <c r="N201" s="271" t="s">
        <v>44</v>
      </c>
      <c r="O201" s="99"/>
      <c r="P201" s="272">
        <f>O201*H201</f>
        <v>0</v>
      </c>
      <c r="Q201" s="272">
        <v>0</v>
      </c>
      <c r="R201" s="272">
        <f>Q201*H201</f>
        <v>0</v>
      </c>
      <c r="S201" s="272">
        <v>0</v>
      </c>
      <c r="T201" s="273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4" t="s">
        <v>140</v>
      </c>
      <c r="AT201" s="274" t="s">
        <v>220</v>
      </c>
      <c r="AU201" s="274" t="s">
        <v>91</v>
      </c>
      <c r="AY201" s="17" t="s">
        <v>217</v>
      </c>
      <c r="BE201" s="159">
        <f>IF(N201="základná",J201,0)</f>
        <v>0</v>
      </c>
      <c r="BF201" s="159">
        <f>IF(N201="znížená",J201,0)</f>
        <v>0</v>
      </c>
      <c r="BG201" s="159">
        <f>IF(N201="zákl. prenesená",J201,0)</f>
        <v>0</v>
      </c>
      <c r="BH201" s="159">
        <f>IF(N201="zníž. prenesená",J201,0)</f>
        <v>0</v>
      </c>
      <c r="BI201" s="159">
        <f>IF(N201="nulová",J201,0)</f>
        <v>0</v>
      </c>
      <c r="BJ201" s="17" t="s">
        <v>91</v>
      </c>
      <c r="BK201" s="159">
        <f>ROUND(I201*H201,2)</f>
        <v>0</v>
      </c>
      <c r="BL201" s="17" t="s">
        <v>140</v>
      </c>
      <c r="BM201" s="274" t="s">
        <v>353</v>
      </c>
    </row>
    <row r="202" s="2" customFormat="1" ht="24.15" customHeight="1">
      <c r="A202" s="40"/>
      <c r="B202" s="41"/>
      <c r="C202" s="262" t="s">
        <v>309</v>
      </c>
      <c r="D202" s="262" t="s">
        <v>220</v>
      </c>
      <c r="E202" s="263" t="s">
        <v>355</v>
      </c>
      <c r="F202" s="264" t="s">
        <v>356</v>
      </c>
      <c r="G202" s="265" t="s">
        <v>339</v>
      </c>
      <c r="H202" s="266">
        <v>8.9879999999999995</v>
      </c>
      <c r="I202" s="267"/>
      <c r="J202" s="268">
        <f>ROUND(I202*H202,2)</f>
        <v>0</v>
      </c>
      <c r="K202" s="269"/>
      <c r="L202" s="43"/>
      <c r="M202" s="270" t="s">
        <v>1</v>
      </c>
      <c r="N202" s="271" t="s">
        <v>44</v>
      </c>
      <c r="O202" s="99"/>
      <c r="P202" s="272">
        <f>O202*H202</f>
        <v>0</v>
      </c>
      <c r="Q202" s="272">
        <v>0</v>
      </c>
      <c r="R202" s="272">
        <f>Q202*H202</f>
        <v>0</v>
      </c>
      <c r="S202" s="272">
        <v>0</v>
      </c>
      <c r="T202" s="273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4" t="s">
        <v>140</v>
      </c>
      <c r="AT202" s="274" t="s">
        <v>220</v>
      </c>
      <c r="AU202" s="274" t="s">
        <v>91</v>
      </c>
      <c r="AY202" s="17" t="s">
        <v>217</v>
      </c>
      <c r="BE202" s="159">
        <f>IF(N202="základná",J202,0)</f>
        <v>0</v>
      </c>
      <c r="BF202" s="159">
        <f>IF(N202="znížená",J202,0)</f>
        <v>0</v>
      </c>
      <c r="BG202" s="159">
        <f>IF(N202="zákl. prenesená",J202,0)</f>
        <v>0</v>
      </c>
      <c r="BH202" s="159">
        <f>IF(N202="zníž. prenesená",J202,0)</f>
        <v>0</v>
      </c>
      <c r="BI202" s="159">
        <f>IF(N202="nulová",J202,0)</f>
        <v>0</v>
      </c>
      <c r="BJ202" s="17" t="s">
        <v>91</v>
      </c>
      <c r="BK202" s="159">
        <f>ROUND(I202*H202,2)</f>
        <v>0</v>
      </c>
      <c r="BL202" s="17" t="s">
        <v>140</v>
      </c>
      <c r="BM202" s="274" t="s">
        <v>357</v>
      </c>
    </row>
    <row r="203" s="13" customFormat="1">
      <c r="A203" s="13"/>
      <c r="B203" s="275"/>
      <c r="C203" s="276"/>
      <c r="D203" s="277" t="s">
        <v>225</v>
      </c>
      <c r="E203" s="276"/>
      <c r="F203" s="279" t="s">
        <v>1067</v>
      </c>
      <c r="G203" s="276"/>
      <c r="H203" s="280">
        <v>8.9879999999999995</v>
      </c>
      <c r="I203" s="281"/>
      <c r="J203" s="276"/>
      <c r="K203" s="276"/>
      <c r="L203" s="282"/>
      <c r="M203" s="283"/>
      <c r="N203" s="284"/>
      <c r="O203" s="284"/>
      <c r="P203" s="284"/>
      <c r="Q203" s="284"/>
      <c r="R203" s="284"/>
      <c r="S203" s="284"/>
      <c r="T203" s="2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6" t="s">
        <v>225</v>
      </c>
      <c r="AU203" s="286" t="s">
        <v>91</v>
      </c>
      <c r="AV203" s="13" t="s">
        <v>91</v>
      </c>
      <c r="AW203" s="13" t="s">
        <v>4</v>
      </c>
      <c r="AX203" s="13" t="s">
        <v>85</v>
      </c>
      <c r="AY203" s="286" t="s">
        <v>217</v>
      </c>
    </row>
    <row r="204" s="2" customFormat="1" ht="24.15" customHeight="1">
      <c r="A204" s="40"/>
      <c r="B204" s="41"/>
      <c r="C204" s="262" t="s">
        <v>314</v>
      </c>
      <c r="D204" s="262" t="s">
        <v>220</v>
      </c>
      <c r="E204" s="263" t="s">
        <v>360</v>
      </c>
      <c r="F204" s="264" t="s">
        <v>361</v>
      </c>
      <c r="G204" s="265" t="s">
        <v>339</v>
      </c>
      <c r="H204" s="266">
        <v>2.2469999999999999</v>
      </c>
      <c r="I204" s="267"/>
      <c r="J204" s="268">
        <f>ROUND(I204*H204,2)</f>
        <v>0</v>
      </c>
      <c r="K204" s="269"/>
      <c r="L204" s="43"/>
      <c r="M204" s="270" t="s">
        <v>1</v>
      </c>
      <c r="N204" s="271" t="s">
        <v>44</v>
      </c>
      <c r="O204" s="99"/>
      <c r="P204" s="272">
        <f>O204*H204</f>
        <v>0</v>
      </c>
      <c r="Q204" s="272">
        <v>0</v>
      </c>
      <c r="R204" s="272">
        <f>Q204*H204</f>
        <v>0</v>
      </c>
      <c r="S204" s="272">
        <v>0</v>
      </c>
      <c r="T204" s="273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74" t="s">
        <v>140</v>
      </c>
      <c r="AT204" s="274" t="s">
        <v>220</v>
      </c>
      <c r="AU204" s="274" t="s">
        <v>91</v>
      </c>
      <c r="AY204" s="17" t="s">
        <v>217</v>
      </c>
      <c r="BE204" s="159">
        <f>IF(N204="základná",J204,0)</f>
        <v>0</v>
      </c>
      <c r="BF204" s="159">
        <f>IF(N204="znížená",J204,0)</f>
        <v>0</v>
      </c>
      <c r="BG204" s="159">
        <f>IF(N204="zákl. prenesená",J204,0)</f>
        <v>0</v>
      </c>
      <c r="BH204" s="159">
        <f>IF(N204="zníž. prenesená",J204,0)</f>
        <v>0</v>
      </c>
      <c r="BI204" s="159">
        <f>IF(N204="nulová",J204,0)</f>
        <v>0</v>
      </c>
      <c r="BJ204" s="17" t="s">
        <v>91</v>
      </c>
      <c r="BK204" s="159">
        <f>ROUND(I204*H204,2)</f>
        <v>0</v>
      </c>
      <c r="BL204" s="17" t="s">
        <v>140</v>
      </c>
      <c r="BM204" s="274" t="s">
        <v>362</v>
      </c>
    </row>
    <row r="205" s="2" customFormat="1" ht="24.15" customHeight="1">
      <c r="A205" s="40"/>
      <c r="B205" s="41"/>
      <c r="C205" s="262" t="s">
        <v>268</v>
      </c>
      <c r="D205" s="262" t="s">
        <v>220</v>
      </c>
      <c r="E205" s="263" t="s">
        <v>364</v>
      </c>
      <c r="F205" s="264" t="s">
        <v>365</v>
      </c>
      <c r="G205" s="265" t="s">
        <v>339</v>
      </c>
      <c r="H205" s="266">
        <v>2.2469999999999999</v>
      </c>
      <c r="I205" s="267"/>
      <c r="J205" s="268">
        <f>ROUND(I205*H205,2)</f>
        <v>0</v>
      </c>
      <c r="K205" s="269"/>
      <c r="L205" s="43"/>
      <c r="M205" s="270" t="s">
        <v>1</v>
      </c>
      <c r="N205" s="271" t="s">
        <v>44</v>
      </c>
      <c r="O205" s="99"/>
      <c r="P205" s="272">
        <f>O205*H205</f>
        <v>0</v>
      </c>
      <c r="Q205" s="272">
        <v>0</v>
      </c>
      <c r="R205" s="272">
        <f>Q205*H205</f>
        <v>0</v>
      </c>
      <c r="S205" s="272">
        <v>0</v>
      </c>
      <c r="T205" s="273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74" t="s">
        <v>140</v>
      </c>
      <c r="AT205" s="274" t="s">
        <v>220</v>
      </c>
      <c r="AU205" s="274" t="s">
        <v>91</v>
      </c>
      <c r="AY205" s="17" t="s">
        <v>217</v>
      </c>
      <c r="BE205" s="159">
        <f>IF(N205="základná",J205,0)</f>
        <v>0</v>
      </c>
      <c r="BF205" s="159">
        <f>IF(N205="znížená",J205,0)</f>
        <v>0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7" t="s">
        <v>91</v>
      </c>
      <c r="BK205" s="159">
        <f>ROUND(I205*H205,2)</f>
        <v>0</v>
      </c>
      <c r="BL205" s="17" t="s">
        <v>140</v>
      </c>
      <c r="BM205" s="274" t="s">
        <v>366</v>
      </c>
    </row>
    <row r="206" s="2" customFormat="1" ht="24.15" customHeight="1">
      <c r="A206" s="40"/>
      <c r="B206" s="41"/>
      <c r="C206" s="262" t="s">
        <v>323</v>
      </c>
      <c r="D206" s="262" t="s">
        <v>220</v>
      </c>
      <c r="E206" s="263" t="s">
        <v>368</v>
      </c>
      <c r="F206" s="264" t="s">
        <v>369</v>
      </c>
      <c r="G206" s="265" t="s">
        <v>339</v>
      </c>
      <c r="H206" s="266">
        <v>2.2469999999999999</v>
      </c>
      <c r="I206" s="267"/>
      <c r="J206" s="268">
        <f>ROUND(I206*H206,2)</f>
        <v>0</v>
      </c>
      <c r="K206" s="269"/>
      <c r="L206" s="43"/>
      <c r="M206" s="270" t="s">
        <v>1</v>
      </c>
      <c r="N206" s="271" t="s">
        <v>44</v>
      </c>
      <c r="O206" s="99"/>
      <c r="P206" s="272">
        <f>O206*H206</f>
        <v>0</v>
      </c>
      <c r="Q206" s="272">
        <v>0</v>
      </c>
      <c r="R206" s="272">
        <f>Q206*H206</f>
        <v>0</v>
      </c>
      <c r="S206" s="272">
        <v>0</v>
      </c>
      <c r="T206" s="273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74" t="s">
        <v>140</v>
      </c>
      <c r="AT206" s="274" t="s">
        <v>220</v>
      </c>
      <c r="AU206" s="274" t="s">
        <v>91</v>
      </c>
      <c r="AY206" s="17" t="s">
        <v>217</v>
      </c>
      <c r="BE206" s="159">
        <f>IF(N206="základná",J206,0)</f>
        <v>0</v>
      </c>
      <c r="BF206" s="159">
        <f>IF(N206="znížená",J206,0)</f>
        <v>0</v>
      </c>
      <c r="BG206" s="159">
        <f>IF(N206="zákl. prenesená",J206,0)</f>
        <v>0</v>
      </c>
      <c r="BH206" s="159">
        <f>IF(N206="zníž. prenesená",J206,0)</f>
        <v>0</v>
      </c>
      <c r="BI206" s="159">
        <f>IF(N206="nulová",J206,0)</f>
        <v>0</v>
      </c>
      <c r="BJ206" s="17" t="s">
        <v>91</v>
      </c>
      <c r="BK206" s="159">
        <f>ROUND(I206*H206,2)</f>
        <v>0</v>
      </c>
      <c r="BL206" s="17" t="s">
        <v>140</v>
      </c>
      <c r="BM206" s="274" t="s">
        <v>370</v>
      </c>
    </row>
    <row r="207" s="12" customFormat="1" ht="22.8" customHeight="1">
      <c r="A207" s="12"/>
      <c r="B207" s="247"/>
      <c r="C207" s="248"/>
      <c r="D207" s="249" t="s">
        <v>77</v>
      </c>
      <c r="E207" s="260" t="s">
        <v>371</v>
      </c>
      <c r="F207" s="260" t="s">
        <v>372</v>
      </c>
      <c r="G207" s="248"/>
      <c r="H207" s="248"/>
      <c r="I207" s="251"/>
      <c r="J207" s="261">
        <f>BK207</f>
        <v>0</v>
      </c>
      <c r="K207" s="248"/>
      <c r="L207" s="252"/>
      <c r="M207" s="253"/>
      <c r="N207" s="254"/>
      <c r="O207" s="254"/>
      <c r="P207" s="255">
        <f>P208</f>
        <v>0</v>
      </c>
      <c r="Q207" s="254"/>
      <c r="R207" s="255">
        <f>R208</f>
        <v>0</v>
      </c>
      <c r="S207" s="254"/>
      <c r="T207" s="256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57" t="s">
        <v>85</v>
      </c>
      <c r="AT207" s="258" t="s">
        <v>77</v>
      </c>
      <c r="AU207" s="258" t="s">
        <v>85</v>
      </c>
      <c r="AY207" s="257" t="s">
        <v>217</v>
      </c>
      <c r="BK207" s="259">
        <f>BK208</f>
        <v>0</v>
      </c>
    </row>
    <row r="208" s="2" customFormat="1" ht="24.15" customHeight="1">
      <c r="A208" s="40"/>
      <c r="B208" s="41"/>
      <c r="C208" s="262" t="s">
        <v>330</v>
      </c>
      <c r="D208" s="262" t="s">
        <v>220</v>
      </c>
      <c r="E208" s="263" t="s">
        <v>374</v>
      </c>
      <c r="F208" s="264" t="s">
        <v>375</v>
      </c>
      <c r="G208" s="265" t="s">
        <v>339</v>
      </c>
      <c r="H208" s="266">
        <v>1.2150000000000001</v>
      </c>
      <c r="I208" s="267"/>
      <c r="J208" s="268">
        <f>ROUND(I208*H208,2)</f>
        <v>0</v>
      </c>
      <c r="K208" s="269"/>
      <c r="L208" s="43"/>
      <c r="M208" s="270" t="s">
        <v>1</v>
      </c>
      <c r="N208" s="271" t="s">
        <v>44</v>
      </c>
      <c r="O208" s="99"/>
      <c r="P208" s="272">
        <f>O208*H208</f>
        <v>0</v>
      </c>
      <c r="Q208" s="272">
        <v>0</v>
      </c>
      <c r="R208" s="272">
        <f>Q208*H208</f>
        <v>0</v>
      </c>
      <c r="S208" s="272">
        <v>0</v>
      </c>
      <c r="T208" s="273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74" t="s">
        <v>140</v>
      </c>
      <c r="AT208" s="274" t="s">
        <v>220</v>
      </c>
      <c r="AU208" s="274" t="s">
        <v>91</v>
      </c>
      <c r="AY208" s="17" t="s">
        <v>217</v>
      </c>
      <c r="BE208" s="159">
        <f>IF(N208="základná",J208,0)</f>
        <v>0</v>
      </c>
      <c r="BF208" s="159">
        <f>IF(N208="znížená",J208,0)</f>
        <v>0</v>
      </c>
      <c r="BG208" s="159">
        <f>IF(N208="zákl. prenesená",J208,0)</f>
        <v>0</v>
      </c>
      <c r="BH208" s="159">
        <f>IF(N208="zníž. prenesená",J208,0)</f>
        <v>0</v>
      </c>
      <c r="BI208" s="159">
        <f>IF(N208="nulová",J208,0)</f>
        <v>0</v>
      </c>
      <c r="BJ208" s="17" t="s">
        <v>91</v>
      </c>
      <c r="BK208" s="159">
        <f>ROUND(I208*H208,2)</f>
        <v>0</v>
      </c>
      <c r="BL208" s="17" t="s">
        <v>140</v>
      </c>
      <c r="BM208" s="274" t="s">
        <v>376</v>
      </c>
    </row>
    <row r="209" s="12" customFormat="1" ht="25.92" customHeight="1">
      <c r="A209" s="12"/>
      <c r="B209" s="247"/>
      <c r="C209" s="248"/>
      <c r="D209" s="249" t="s">
        <v>77</v>
      </c>
      <c r="E209" s="250" t="s">
        <v>377</v>
      </c>
      <c r="F209" s="250" t="s">
        <v>378</v>
      </c>
      <c r="G209" s="248"/>
      <c r="H209" s="248"/>
      <c r="I209" s="251"/>
      <c r="J209" s="226">
        <f>BK209</f>
        <v>0</v>
      </c>
      <c r="K209" s="248"/>
      <c r="L209" s="252"/>
      <c r="M209" s="253"/>
      <c r="N209" s="254"/>
      <c r="O209" s="254"/>
      <c r="P209" s="255">
        <f>P210+P215+P225+P230+P235+P249+P255</f>
        <v>0</v>
      </c>
      <c r="Q209" s="254"/>
      <c r="R209" s="255">
        <f>R210+R215+R225+R230+R235+R249+R255</f>
        <v>0.83683794999999994</v>
      </c>
      <c r="S209" s="254"/>
      <c r="T209" s="256">
        <f>T210+T215+T225+T230+T235+T249+T255</f>
        <v>0.08343769999999999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57" t="s">
        <v>91</v>
      </c>
      <c r="AT209" s="258" t="s">
        <v>77</v>
      </c>
      <c r="AU209" s="258" t="s">
        <v>78</v>
      </c>
      <c r="AY209" s="257" t="s">
        <v>217</v>
      </c>
      <c r="BK209" s="259">
        <f>BK210+BK215+BK225+BK230+BK235+BK249+BK255</f>
        <v>0</v>
      </c>
    </row>
    <row r="210" s="12" customFormat="1" ht="22.8" customHeight="1">
      <c r="A210" s="12"/>
      <c r="B210" s="247"/>
      <c r="C210" s="248"/>
      <c r="D210" s="249" t="s">
        <v>77</v>
      </c>
      <c r="E210" s="260" t="s">
        <v>632</v>
      </c>
      <c r="F210" s="260" t="s">
        <v>633</v>
      </c>
      <c r="G210" s="248"/>
      <c r="H210" s="248"/>
      <c r="I210" s="251"/>
      <c r="J210" s="261">
        <f>BK210</f>
        <v>0</v>
      </c>
      <c r="K210" s="248"/>
      <c r="L210" s="252"/>
      <c r="M210" s="253"/>
      <c r="N210" s="254"/>
      <c r="O210" s="254"/>
      <c r="P210" s="255">
        <f>SUM(P211:P214)</f>
        <v>0</v>
      </c>
      <c r="Q210" s="254"/>
      <c r="R210" s="255">
        <f>SUM(R211:R214)</f>
        <v>0.0030559799999999998</v>
      </c>
      <c r="S210" s="254"/>
      <c r="T210" s="256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57" t="s">
        <v>91</v>
      </c>
      <c r="AT210" s="258" t="s">
        <v>77</v>
      </c>
      <c r="AU210" s="258" t="s">
        <v>85</v>
      </c>
      <c r="AY210" s="257" t="s">
        <v>217</v>
      </c>
      <c r="BK210" s="259">
        <f>SUM(BK211:BK214)</f>
        <v>0</v>
      </c>
    </row>
    <row r="211" s="2" customFormat="1" ht="24.15" customHeight="1">
      <c r="A211" s="40"/>
      <c r="B211" s="41"/>
      <c r="C211" s="262" t="s">
        <v>7</v>
      </c>
      <c r="D211" s="262" t="s">
        <v>220</v>
      </c>
      <c r="E211" s="263" t="s">
        <v>635</v>
      </c>
      <c r="F211" s="264" t="s">
        <v>636</v>
      </c>
      <c r="G211" s="265" t="s">
        <v>231</v>
      </c>
      <c r="H211" s="266">
        <v>2</v>
      </c>
      <c r="I211" s="267"/>
      <c r="J211" s="268">
        <f>ROUND(I211*H211,2)</f>
        <v>0</v>
      </c>
      <c r="K211" s="269"/>
      <c r="L211" s="43"/>
      <c r="M211" s="270" t="s">
        <v>1</v>
      </c>
      <c r="N211" s="271" t="s">
        <v>44</v>
      </c>
      <c r="O211" s="99"/>
      <c r="P211" s="272">
        <f>O211*H211</f>
        <v>0</v>
      </c>
      <c r="Q211" s="272">
        <v>0.00097798999999999998</v>
      </c>
      <c r="R211" s="272">
        <f>Q211*H211</f>
        <v>0.00195598</v>
      </c>
      <c r="S211" s="272">
        <v>0</v>
      </c>
      <c r="T211" s="273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4" t="s">
        <v>257</v>
      </c>
      <c r="AT211" s="274" t="s">
        <v>220</v>
      </c>
      <c r="AU211" s="274" t="s">
        <v>91</v>
      </c>
      <c r="AY211" s="17" t="s">
        <v>217</v>
      </c>
      <c r="BE211" s="159">
        <f>IF(N211="základná",J211,0)</f>
        <v>0</v>
      </c>
      <c r="BF211" s="159">
        <f>IF(N211="znížená",J211,0)</f>
        <v>0</v>
      </c>
      <c r="BG211" s="159">
        <f>IF(N211="zákl. prenesená",J211,0)</f>
        <v>0</v>
      </c>
      <c r="BH211" s="159">
        <f>IF(N211="zníž. prenesená",J211,0)</f>
        <v>0</v>
      </c>
      <c r="BI211" s="159">
        <f>IF(N211="nulová",J211,0)</f>
        <v>0</v>
      </c>
      <c r="BJ211" s="17" t="s">
        <v>91</v>
      </c>
      <c r="BK211" s="159">
        <f>ROUND(I211*H211,2)</f>
        <v>0</v>
      </c>
      <c r="BL211" s="17" t="s">
        <v>257</v>
      </c>
      <c r="BM211" s="274" t="s">
        <v>1068</v>
      </c>
    </row>
    <row r="212" s="2" customFormat="1" ht="33" customHeight="1">
      <c r="A212" s="40"/>
      <c r="B212" s="41"/>
      <c r="C212" s="262" t="s">
        <v>341</v>
      </c>
      <c r="D212" s="262" t="s">
        <v>220</v>
      </c>
      <c r="E212" s="263" t="s">
        <v>639</v>
      </c>
      <c r="F212" s="264" t="s">
        <v>640</v>
      </c>
      <c r="G212" s="265" t="s">
        <v>305</v>
      </c>
      <c r="H212" s="266">
        <v>2</v>
      </c>
      <c r="I212" s="267"/>
      <c r="J212" s="268">
        <f>ROUND(I212*H212,2)</f>
        <v>0</v>
      </c>
      <c r="K212" s="269"/>
      <c r="L212" s="43"/>
      <c r="M212" s="270" t="s">
        <v>1</v>
      </c>
      <c r="N212" s="271" t="s">
        <v>44</v>
      </c>
      <c r="O212" s="99"/>
      <c r="P212" s="272">
        <f>O212*H212</f>
        <v>0</v>
      </c>
      <c r="Q212" s="272">
        <v>6.9999999999999994E-05</v>
      </c>
      <c r="R212" s="272">
        <f>Q212*H212</f>
        <v>0.00013999999999999999</v>
      </c>
      <c r="S212" s="272">
        <v>0</v>
      </c>
      <c r="T212" s="273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74" t="s">
        <v>257</v>
      </c>
      <c r="AT212" s="274" t="s">
        <v>220</v>
      </c>
      <c r="AU212" s="274" t="s">
        <v>91</v>
      </c>
      <c r="AY212" s="17" t="s">
        <v>217</v>
      </c>
      <c r="BE212" s="159">
        <f>IF(N212="základná",J212,0)</f>
        <v>0</v>
      </c>
      <c r="BF212" s="159">
        <f>IF(N212="znížená",J212,0)</f>
        <v>0</v>
      </c>
      <c r="BG212" s="159">
        <f>IF(N212="zákl. prenesená",J212,0)</f>
        <v>0</v>
      </c>
      <c r="BH212" s="159">
        <f>IF(N212="zníž. prenesená",J212,0)</f>
        <v>0</v>
      </c>
      <c r="BI212" s="159">
        <f>IF(N212="nulová",J212,0)</f>
        <v>0</v>
      </c>
      <c r="BJ212" s="17" t="s">
        <v>91</v>
      </c>
      <c r="BK212" s="159">
        <f>ROUND(I212*H212,2)</f>
        <v>0</v>
      </c>
      <c r="BL212" s="17" t="s">
        <v>257</v>
      </c>
      <c r="BM212" s="274" t="s">
        <v>1069</v>
      </c>
    </row>
    <row r="213" s="2" customFormat="1" ht="24.15" customHeight="1">
      <c r="A213" s="40"/>
      <c r="B213" s="41"/>
      <c r="C213" s="309" t="s">
        <v>345</v>
      </c>
      <c r="D213" s="309" t="s">
        <v>386</v>
      </c>
      <c r="E213" s="310" t="s">
        <v>643</v>
      </c>
      <c r="F213" s="311" t="s">
        <v>644</v>
      </c>
      <c r="G213" s="312" t="s">
        <v>305</v>
      </c>
      <c r="H213" s="313">
        <v>2</v>
      </c>
      <c r="I213" s="314"/>
      <c r="J213" s="315">
        <f>ROUND(I213*H213,2)</f>
        <v>0</v>
      </c>
      <c r="K213" s="316"/>
      <c r="L213" s="317"/>
      <c r="M213" s="318" t="s">
        <v>1</v>
      </c>
      <c r="N213" s="319" t="s">
        <v>44</v>
      </c>
      <c r="O213" s="99"/>
      <c r="P213" s="272">
        <f>O213*H213</f>
        <v>0</v>
      </c>
      <c r="Q213" s="272">
        <v>0.00048000000000000001</v>
      </c>
      <c r="R213" s="272">
        <f>Q213*H213</f>
        <v>0.00096000000000000002</v>
      </c>
      <c r="S213" s="272">
        <v>0</v>
      </c>
      <c r="T213" s="273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4" t="s">
        <v>381</v>
      </c>
      <c r="AT213" s="274" t="s">
        <v>386</v>
      </c>
      <c r="AU213" s="274" t="s">
        <v>91</v>
      </c>
      <c r="AY213" s="17" t="s">
        <v>217</v>
      </c>
      <c r="BE213" s="159">
        <f>IF(N213="základná",J213,0)</f>
        <v>0</v>
      </c>
      <c r="BF213" s="159">
        <f>IF(N213="znížená",J213,0)</f>
        <v>0</v>
      </c>
      <c r="BG213" s="159">
        <f>IF(N213="zákl. prenesená",J213,0)</f>
        <v>0</v>
      </c>
      <c r="BH213" s="159">
        <f>IF(N213="zníž. prenesená",J213,0)</f>
        <v>0</v>
      </c>
      <c r="BI213" s="159">
        <f>IF(N213="nulová",J213,0)</f>
        <v>0</v>
      </c>
      <c r="BJ213" s="17" t="s">
        <v>91</v>
      </c>
      <c r="BK213" s="159">
        <f>ROUND(I213*H213,2)</f>
        <v>0</v>
      </c>
      <c r="BL213" s="17" t="s">
        <v>257</v>
      </c>
      <c r="BM213" s="274" t="s">
        <v>1070</v>
      </c>
    </row>
    <row r="214" s="2" customFormat="1" ht="24.15" customHeight="1">
      <c r="A214" s="40"/>
      <c r="B214" s="41"/>
      <c r="C214" s="262" t="s">
        <v>350</v>
      </c>
      <c r="D214" s="262" t="s">
        <v>220</v>
      </c>
      <c r="E214" s="263" t="s">
        <v>647</v>
      </c>
      <c r="F214" s="264" t="s">
        <v>648</v>
      </c>
      <c r="G214" s="265" t="s">
        <v>406</v>
      </c>
      <c r="H214" s="266"/>
      <c r="I214" s="267"/>
      <c r="J214" s="268">
        <f>ROUND(I214*H214,2)</f>
        <v>0</v>
      </c>
      <c r="K214" s="269"/>
      <c r="L214" s="43"/>
      <c r="M214" s="270" t="s">
        <v>1</v>
      </c>
      <c r="N214" s="271" t="s">
        <v>44</v>
      </c>
      <c r="O214" s="99"/>
      <c r="P214" s="272">
        <f>O214*H214</f>
        <v>0</v>
      </c>
      <c r="Q214" s="272">
        <v>0</v>
      </c>
      <c r="R214" s="272">
        <f>Q214*H214</f>
        <v>0</v>
      </c>
      <c r="S214" s="272">
        <v>0</v>
      </c>
      <c r="T214" s="273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74" t="s">
        <v>257</v>
      </c>
      <c r="AT214" s="274" t="s">
        <v>220</v>
      </c>
      <c r="AU214" s="274" t="s">
        <v>91</v>
      </c>
      <c r="AY214" s="17" t="s">
        <v>217</v>
      </c>
      <c r="BE214" s="159">
        <f>IF(N214="základná",J214,0)</f>
        <v>0</v>
      </c>
      <c r="BF214" s="159">
        <f>IF(N214="znížená",J214,0)</f>
        <v>0</v>
      </c>
      <c r="BG214" s="159">
        <f>IF(N214="zákl. prenesená",J214,0)</f>
        <v>0</v>
      </c>
      <c r="BH214" s="159">
        <f>IF(N214="zníž. prenesená",J214,0)</f>
        <v>0</v>
      </c>
      <c r="BI214" s="159">
        <f>IF(N214="nulová",J214,0)</f>
        <v>0</v>
      </c>
      <c r="BJ214" s="17" t="s">
        <v>91</v>
      </c>
      <c r="BK214" s="159">
        <f>ROUND(I214*H214,2)</f>
        <v>0</v>
      </c>
      <c r="BL214" s="17" t="s">
        <v>257</v>
      </c>
      <c r="BM214" s="274" t="s">
        <v>1071</v>
      </c>
    </row>
    <row r="215" s="12" customFormat="1" ht="22.8" customHeight="1">
      <c r="A215" s="12"/>
      <c r="B215" s="247"/>
      <c r="C215" s="248"/>
      <c r="D215" s="249" t="s">
        <v>77</v>
      </c>
      <c r="E215" s="260" t="s">
        <v>650</v>
      </c>
      <c r="F215" s="260" t="s">
        <v>651</v>
      </c>
      <c r="G215" s="248"/>
      <c r="H215" s="248"/>
      <c r="I215" s="251"/>
      <c r="J215" s="261">
        <f>BK215</f>
        <v>0</v>
      </c>
      <c r="K215" s="248"/>
      <c r="L215" s="252"/>
      <c r="M215" s="253"/>
      <c r="N215" s="254"/>
      <c r="O215" s="254"/>
      <c r="P215" s="255">
        <f>SUM(P216:P224)</f>
        <v>0</v>
      </c>
      <c r="Q215" s="254"/>
      <c r="R215" s="255">
        <f>SUM(R216:R224)</f>
        <v>0.00215088</v>
      </c>
      <c r="S215" s="254"/>
      <c r="T215" s="256">
        <f>SUM(T216:T224)</f>
        <v>0.012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57" t="s">
        <v>91</v>
      </c>
      <c r="AT215" s="258" t="s">
        <v>77</v>
      </c>
      <c r="AU215" s="258" t="s">
        <v>85</v>
      </c>
      <c r="AY215" s="257" t="s">
        <v>217</v>
      </c>
      <c r="BK215" s="259">
        <f>SUM(BK216:BK224)</f>
        <v>0</v>
      </c>
    </row>
    <row r="216" s="2" customFormat="1" ht="16.5" customHeight="1">
      <c r="A216" s="40"/>
      <c r="B216" s="41"/>
      <c r="C216" s="262" t="s">
        <v>354</v>
      </c>
      <c r="D216" s="262" t="s">
        <v>220</v>
      </c>
      <c r="E216" s="263" t="s">
        <v>653</v>
      </c>
      <c r="F216" s="264" t="s">
        <v>654</v>
      </c>
      <c r="G216" s="265" t="s">
        <v>305</v>
      </c>
      <c r="H216" s="266">
        <v>1</v>
      </c>
      <c r="I216" s="267"/>
      <c r="J216" s="268">
        <f>ROUND(I216*H216,2)</f>
        <v>0</v>
      </c>
      <c r="K216" s="269"/>
      <c r="L216" s="43"/>
      <c r="M216" s="270" t="s">
        <v>1</v>
      </c>
      <c r="N216" s="271" t="s">
        <v>44</v>
      </c>
      <c r="O216" s="99"/>
      <c r="P216" s="272">
        <f>O216*H216</f>
        <v>0</v>
      </c>
      <c r="Q216" s="272">
        <v>2.0000000000000002E-05</v>
      </c>
      <c r="R216" s="272">
        <f>Q216*H216</f>
        <v>2.0000000000000002E-05</v>
      </c>
      <c r="S216" s="272">
        <v>0.012</v>
      </c>
      <c r="T216" s="273">
        <f>S216*H216</f>
        <v>0.012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74" t="s">
        <v>257</v>
      </c>
      <c r="AT216" s="274" t="s">
        <v>220</v>
      </c>
      <c r="AU216" s="274" t="s">
        <v>91</v>
      </c>
      <c r="AY216" s="17" t="s">
        <v>217</v>
      </c>
      <c r="BE216" s="159">
        <f>IF(N216="základná",J216,0)</f>
        <v>0</v>
      </c>
      <c r="BF216" s="159">
        <f>IF(N216="znížená",J216,0)</f>
        <v>0</v>
      </c>
      <c r="BG216" s="159">
        <f>IF(N216="zákl. prenesená",J216,0)</f>
        <v>0</v>
      </c>
      <c r="BH216" s="159">
        <f>IF(N216="zníž. prenesená",J216,0)</f>
        <v>0</v>
      </c>
      <c r="BI216" s="159">
        <f>IF(N216="nulová",J216,0)</f>
        <v>0</v>
      </c>
      <c r="BJ216" s="17" t="s">
        <v>91</v>
      </c>
      <c r="BK216" s="159">
        <f>ROUND(I216*H216,2)</f>
        <v>0</v>
      </c>
      <c r="BL216" s="17" t="s">
        <v>257</v>
      </c>
      <c r="BM216" s="274" t="s">
        <v>1072</v>
      </c>
    </row>
    <row r="217" s="13" customFormat="1">
      <c r="A217" s="13"/>
      <c r="B217" s="275"/>
      <c r="C217" s="276"/>
      <c r="D217" s="277" t="s">
        <v>225</v>
      </c>
      <c r="E217" s="278" t="s">
        <v>1</v>
      </c>
      <c r="F217" s="279" t="s">
        <v>85</v>
      </c>
      <c r="G217" s="276"/>
      <c r="H217" s="280">
        <v>1</v>
      </c>
      <c r="I217" s="281"/>
      <c r="J217" s="276"/>
      <c r="K217" s="276"/>
      <c r="L217" s="282"/>
      <c r="M217" s="283"/>
      <c r="N217" s="284"/>
      <c r="O217" s="284"/>
      <c r="P217" s="284"/>
      <c r="Q217" s="284"/>
      <c r="R217" s="284"/>
      <c r="S217" s="284"/>
      <c r="T217" s="28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86" t="s">
        <v>225</v>
      </c>
      <c r="AU217" s="286" t="s">
        <v>91</v>
      </c>
      <c r="AV217" s="13" t="s">
        <v>91</v>
      </c>
      <c r="AW217" s="13" t="s">
        <v>33</v>
      </c>
      <c r="AX217" s="13" t="s">
        <v>78</v>
      </c>
      <c r="AY217" s="286" t="s">
        <v>217</v>
      </c>
    </row>
    <row r="218" s="14" customFormat="1">
      <c r="A218" s="14"/>
      <c r="B218" s="287"/>
      <c r="C218" s="288"/>
      <c r="D218" s="277" t="s">
        <v>225</v>
      </c>
      <c r="E218" s="289" t="s">
        <v>148</v>
      </c>
      <c r="F218" s="290" t="s">
        <v>228</v>
      </c>
      <c r="G218" s="288"/>
      <c r="H218" s="291">
        <v>1</v>
      </c>
      <c r="I218" s="292"/>
      <c r="J218" s="288"/>
      <c r="K218" s="288"/>
      <c r="L218" s="293"/>
      <c r="M218" s="294"/>
      <c r="N218" s="295"/>
      <c r="O218" s="295"/>
      <c r="P218" s="295"/>
      <c r="Q218" s="295"/>
      <c r="R218" s="295"/>
      <c r="S218" s="295"/>
      <c r="T218" s="29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97" t="s">
        <v>225</v>
      </c>
      <c r="AU218" s="297" t="s">
        <v>91</v>
      </c>
      <c r="AV218" s="14" t="s">
        <v>140</v>
      </c>
      <c r="AW218" s="14" t="s">
        <v>33</v>
      </c>
      <c r="AX218" s="14" t="s">
        <v>85</v>
      </c>
      <c r="AY218" s="297" t="s">
        <v>217</v>
      </c>
    </row>
    <row r="219" s="2" customFormat="1" ht="24.15" customHeight="1">
      <c r="A219" s="40"/>
      <c r="B219" s="41"/>
      <c r="C219" s="262" t="s">
        <v>359</v>
      </c>
      <c r="D219" s="262" t="s">
        <v>220</v>
      </c>
      <c r="E219" s="263" t="s">
        <v>657</v>
      </c>
      <c r="F219" s="264" t="s">
        <v>658</v>
      </c>
      <c r="G219" s="265" t="s">
        <v>305</v>
      </c>
      <c r="H219" s="266">
        <v>1</v>
      </c>
      <c r="I219" s="267"/>
      <c r="J219" s="268">
        <f>ROUND(I219*H219,2)</f>
        <v>0</v>
      </c>
      <c r="K219" s="269"/>
      <c r="L219" s="43"/>
      <c r="M219" s="270" t="s">
        <v>1</v>
      </c>
      <c r="N219" s="271" t="s">
        <v>44</v>
      </c>
      <c r="O219" s="99"/>
      <c r="P219" s="272">
        <f>O219*H219</f>
        <v>0</v>
      </c>
      <c r="Q219" s="272">
        <v>0.00015096000000000001</v>
      </c>
      <c r="R219" s="272">
        <f>Q219*H219</f>
        <v>0.00015096000000000001</v>
      </c>
      <c r="S219" s="272">
        <v>0</v>
      </c>
      <c r="T219" s="27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74" t="s">
        <v>257</v>
      </c>
      <c r="AT219" s="274" t="s">
        <v>220</v>
      </c>
      <c r="AU219" s="274" t="s">
        <v>91</v>
      </c>
      <c r="AY219" s="17" t="s">
        <v>217</v>
      </c>
      <c r="BE219" s="159">
        <f>IF(N219="základná",J219,0)</f>
        <v>0</v>
      </c>
      <c r="BF219" s="159">
        <f>IF(N219="znížená",J219,0)</f>
        <v>0</v>
      </c>
      <c r="BG219" s="159">
        <f>IF(N219="zákl. prenesená",J219,0)</f>
        <v>0</v>
      </c>
      <c r="BH219" s="159">
        <f>IF(N219="zníž. prenesená",J219,0)</f>
        <v>0</v>
      </c>
      <c r="BI219" s="159">
        <f>IF(N219="nulová",J219,0)</f>
        <v>0</v>
      </c>
      <c r="BJ219" s="17" t="s">
        <v>91</v>
      </c>
      <c r="BK219" s="159">
        <f>ROUND(I219*H219,2)</f>
        <v>0</v>
      </c>
      <c r="BL219" s="17" t="s">
        <v>257</v>
      </c>
      <c r="BM219" s="274" t="s">
        <v>1073</v>
      </c>
    </row>
    <row r="220" s="2" customFormat="1" ht="24.15" customHeight="1">
      <c r="A220" s="40"/>
      <c r="B220" s="41"/>
      <c r="C220" s="262" t="s">
        <v>363</v>
      </c>
      <c r="D220" s="262" t="s">
        <v>220</v>
      </c>
      <c r="E220" s="263" t="s">
        <v>661</v>
      </c>
      <c r="F220" s="264" t="s">
        <v>662</v>
      </c>
      <c r="G220" s="265" t="s">
        <v>305</v>
      </c>
      <c r="H220" s="266">
        <v>1</v>
      </c>
      <c r="I220" s="267"/>
      <c r="J220" s="268">
        <f>ROUND(I220*H220,2)</f>
        <v>0</v>
      </c>
      <c r="K220" s="269"/>
      <c r="L220" s="43"/>
      <c r="M220" s="270" t="s">
        <v>1</v>
      </c>
      <c r="N220" s="271" t="s">
        <v>44</v>
      </c>
      <c r="O220" s="99"/>
      <c r="P220" s="272">
        <f>O220*H220</f>
        <v>0</v>
      </c>
      <c r="Q220" s="272">
        <v>0</v>
      </c>
      <c r="R220" s="272">
        <f>Q220*H220</f>
        <v>0</v>
      </c>
      <c r="S220" s="272">
        <v>0</v>
      </c>
      <c r="T220" s="273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74" t="s">
        <v>257</v>
      </c>
      <c r="AT220" s="274" t="s">
        <v>220</v>
      </c>
      <c r="AU220" s="274" t="s">
        <v>91</v>
      </c>
      <c r="AY220" s="17" t="s">
        <v>217</v>
      </c>
      <c r="BE220" s="159">
        <f>IF(N220="základná",J220,0)</f>
        <v>0</v>
      </c>
      <c r="BF220" s="159">
        <f>IF(N220="znížená",J220,0)</f>
        <v>0</v>
      </c>
      <c r="BG220" s="159">
        <f>IF(N220="zákl. prenesená",J220,0)</f>
        <v>0</v>
      </c>
      <c r="BH220" s="159">
        <f>IF(N220="zníž. prenesená",J220,0)</f>
        <v>0</v>
      </c>
      <c r="BI220" s="159">
        <f>IF(N220="nulová",J220,0)</f>
        <v>0</v>
      </c>
      <c r="BJ220" s="17" t="s">
        <v>91</v>
      </c>
      <c r="BK220" s="159">
        <f>ROUND(I220*H220,2)</f>
        <v>0</v>
      </c>
      <c r="BL220" s="17" t="s">
        <v>257</v>
      </c>
      <c r="BM220" s="274" t="s">
        <v>1074</v>
      </c>
    </row>
    <row r="221" s="13" customFormat="1">
      <c r="A221" s="13"/>
      <c r="B221" s="275"/>
      <c r="C221" s="276"/>
      <c r="D221" s="277" t="s">
        <v>225</v>
      </c>
      <c r="E221" s="278" t="s">
        <v>1</v>
      </c>
      <c r="F221" s="279" t="s">
        <v>148</v>
      </c>
      <c r="G221" s="276"/>
      <c r="H221" s="280">
        <v>1</v>
      </c>
      <c r="I221" s="281"/>
      <c r="J221" s="276"/>
      <c r="K221" s="276"/>
      <c r="L221" s="282"/>
      <c r="M221" s="283"/>
      <c r="N221" s="284"/>
      <c r="O221" s="284"/>
      <c r="P221" s="284"/>
      <c r="Q221" s="284"/>
      <c r="R221" s="284"/>
      <c r="S221" s="284"/>
      <c r="T221" s="28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86" t="s">
        <v>225</v>
      </c>
      <c r="AU221" s="286" t="s">
        <v>91</v>
      </c>
      <c r="AV221" s="13" t="s">
        <v>91</v>
      </c>
      <c r="AW221" s="13" t="s">
        <v>33</v>
      </c>
      <c r="AX221" s="13" t="s">
        <v>85</v>
      </c>
      <c r="AY221" s="286" t="s">
        <v>217</v>
      </c>
    </row>
    <row r="222" s="2" customFormat="1" ht="24.15" customHeight="1">
      <c r="A222" s="40"/>
      <c r="B222" s="41"/>
      <c r="C222" s="309" t="s">
        <v>367</v>
      </c>
      <c r="D222" s="309" t="s">
        <v>386</v>
      </c>
      <c r="E222" s="310" t="s">
        <v>665</v>
      </c>
      <c r="F222" s="311" t="s">
        <v>666</v>
      </c>
      <c r="G222" s="312" t="s">
        <v>305</v>
      </c>
      <c r="H222" s="313">
        <v>1</v>
      </c>
      <c r="I222" s="314"/>
      <c r="J222" s="315">
        <f>ROUND(I222*H222,2)</f>
        <v>0</v>
      </c>
      <c r="K222" s="316"/>
      <c r="L222" s="317"/>
      <c r="M222" s="318" t="s">
        <v>1</v>
      </c>
      <c r="N222" s="319" t="s">
        <v>44</v>
      </c>
      <c r="O222" s="99"/>
      <c r="P222" s="272">
        <f>O222*H222</f>
        <v>0</v>
      </c>
      <c r="Q222" s="272">
        <v>0.001</v>
      </c>
      <c r="R222" s="272">
        <f>Q222*H222</f>
        <v>0.001</v>
      </c>
      <c r="S222" s="272">
        <v>0</v>
      </c>
      <c r="T222" s="273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74" t="s">
        <v>381</v>
      </c>
      <c r="AT222" s="274" t="s">
        <v>386</v>
      </c>
      <c r="AU222" s="274" t="s">
        <v>91</v>
      </c>
      <c r="AY222" s="17" t="s">
        <v>217</v>
      </c>
      <c r="BE222" s="159">
        <f>IF(N222="základná",J222,0)</f>
        <v>0</v>
      </c>
      <c r="BF222" s="159">
        <f>IF(N222="znížená",J222,0)</f>
        <v>0</v>
      </c>
      <c r="BG222" s="159">
        <f>IF(N222="zákl. prenesená",J222,0)</f>
        <v>0</v>
      </c>
      <c r="BH222" s="159">
        <f>IF(N222="zníž. prenesená",J222,0)</f>
        <v>0</v>
      </c>
      <c r="BI222" s="159">
        <f>IF(N222="nulová",J222,0)</f>
        <v>0</v>
      </c>
      <c r="BJ222" s="17" t="s">
        <v>91</v>
      </c>
      <c r="BK222" s="159">
        <f>ROUND(I222*H222,2)</f>
        <v>0</v>
      </c>
      <c r="BL222" s="17" t="s">
        <v>257</v>
      </c>
      <c r="BM222" s="274" t="s">
        <v>1075</v>
      </c>
    </row>
    <row r="223" s="2" customFormat="1" ht="24.15" customHeight="1">
      <c r="A223" s="40"/>
      <c r="B223" s="41"/>
      <c r="C223" s="262" t="s">
        <v>373</v>
      </c>
      <c r="D223" s="262" t="s">
        <v>220</v>
      </c>
      <c r="E223" s="263" t="s">
        <v>669</v>
      </c>
      <c r="F223" s="264" t="s">
        <v>670</v>
      </c>
      <c r="G223" s="265" t="s">
        <v>305</v>
      </c>
      <c r="H223" s="266">
        <v>2</v>
      </c>
      <c r="I223" s="267"/>
      <c r="J223" s="268">
        <f>ROUND(I223*H223,2)</f>
        <v>0</v>
      </c>
      <c r="K223" s="269"/>
      <c r="L223" s="43"/>
      <c r="M223" s="270" t="s">
        <v>1</v>
      </c>
      <c r="N223" s="271" t="s">
        <v>44</v>
      </c>
      <c r="O223" s="99"/>
      <c r="P223" s="272">
        <f>O223*H223</f>
        <v>0</v>
      </c>
      <c r="Q223" s="272">
        <v>0.00048996</v>
      </c>
      <c r="R223" s="272">
        <f>Q223*H223</f>
        <v>0.00097992000000000001</v>
      </c>
      <c r="S223" s="272">
        <v>0</v>
      </c>
      <c r="T223" s="273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74" t="s">
        <v>257</v>
      </c>
      <c r="AT223" s="274" t="s">
        <v>220</v>
      </c>
      <c r="AU223" s="274" t="s">
        <v>91</v>
      </c>
      <c r="AY223" s="17" t="s">
        <v>217</v>
      </c>
      <c r="BE223" s="159">
        <f>IF(N223="základná",J223,0)</f>
        <v>0</v>
      </c>
      <c r="BF223" s="159">
        <f>IF(N223="znížená",J223,0)</f>
        <v>0</v>
      </c>
      <c r="BG223" s="159">
        <f>IF(N223="zákl. prenesená",J223,0)</f>
        <v>0</v>
      </c>
      <c r="BH223" s="159">
        <f>IF(N223="zníž. prenesená",J223,0)</f>
        <v>0</v>
      </c>
      <c r="BI223" s="159">
        <f>IF(N223="nulová",J223,0)</f>
        <v>0</v>
      </c>
      <c r="BJ223" s="17" t="s">
        <v>91</v>
      </c>
      <c r="BK223" s="159">
        <f>ROUND(I223*H223,2)</f>
        <v>0</v>
      </c>
      <c r="BL223" s="17" t="s">
        <v>257</v>
      </c>
      <c r="BM223" s="274" t="s">
        <v>1076</v>
      </c>
    </row>
    <row r="224" s="2" customFormat="1" ht="21.75" customHeight="1">
      <c r="A224" s="40"/>
      <c r="B224" s="41"/>
      <c r="C224" s="262" t="s">
        <v>381</v>
      </c>
      <c r="D224" s="262" t="s">
        <v>220</v>
      </c>
      <c r="E224" s="263" t="s">
        <v>673</v>
      </c>
      <c r="F224" s="264" t="s">
        <v>674</v>
      </c>
      <c r="G224" s="265" t="s">
        <v>406</v>
      </c>
      <c r="H224" s="266"/>
      <c r="I224" s="267"/>
      <c r="J224" s="268">
        <f>ROUND(I224*H224,2)</f>
        <v>0</v>
      </c>
      <c r="K224" s="269"/>
      <c r="L224" s="43"/>
      <c r="M224" s="270" t="s">
        <v>1</v>
      </c>
      <c r="N224" s="271" t="s">
        <v>44</v>
      </c>
      <c r="O224" s="99"/>
      <c r="P224" s="272">
        <f>O224*H224</f>
        <v>0</v>
      </c>
      <c r="Q224" s="272">
        <v>0</v>
      </c>
      <c r="R224" s="272">
        <f>Q224*H224</f>
        <v>0</v>
      </c>
      <c r="S224" s="272">
        <v>0</v>
      </c>
      <c r="T224" s="273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74" t="s">
        <v>257</v>
      </c>
      <c r="AT224" s="274" t="s">
        <v>220</v>
      </c>
      <c r="AU224" s="274" t="s">
        <v>91</v>
      </c>
      <c r="AY224" s="17" t="s">
        <v>217</v>
      </c>
      <c r="BE224" s="159">
        <f>IF(N224="základná",J224,0)</f>
        <v>0</v>
      </c>
      <c r="BF224" s="159">
        <f>IF(N224="znížená",J224,0)</f>
        <v>0</v>
      </c>
      <c r="BG224" s="159">
        <f>IF(N224="zákl. prenesená",J224,0)</f>
        <v>0</v>
      </c>
      <c r="BH224" s="159">
        <f>IF(N224="zníž. prenesená",J224,0)</f>
        <v>0</v>
      </c>
      <c r="BI224" s="159">
        <f>IF(N224="nulová",J224,0)</f>
        <v>0</v>
      </c>
      <c r="BJ224" s="17" t="s">
        <v>91</v>
      </c>
      <c r="BK224" s="159">
        <f>ROUND(I224*H224,2)</f>
        <v>0</v>
      </c>
      <c r="BL224" s="17" t="s">
        <v>257</v>
      </c>
      <c r="BM224" s="274" t="s">
        <v>1077</v>
      </c>
    </row>
    <row r="225" s="12" customFormat="1" ht="22.8" customHeight="1">
      <c r="A225" s="12"/>
      <c r="B225" s="247"/>
      <c r="C225" s="248"/>
      <c r="D225" s="249" t="s">
        <v>77</v>
      </c>
      <c r="E225" s="260" t="s">
        <v>676</v>
      </c>
      <c r="F225" s="260" t="s">
        <v>677</v>
      </c>
      <c r="G225" s="248"/>
      <c r="H225" s="248"/>
      <c r="I225" s="251"/>
      <c r="J225" s="261">
        <f>BK225</f>
        <v>0</v>
      </c>
      <c r="K225" s="248"/>
      <c r="L225" s="252"/>
      <c r="M225" s="253"/>
      <c r="N225" s="254"/>
      <c r="O225" s="254"/>
      <c r="P225" s="255">
        <f>SUM(P226:P229)</f>
        <v>0</v>
      </c>
      <c r="Q225" s="254"/>
      <c r="R225" s="255">
        <f>SUM(R226:R229)</f>
        <v>0.10660004000000001</v>
      </c>
      <c r="S225" s="254"/>
      <c r="T225" s="256">
        <f>SUM(T226:T229)</f>
        <v>0.05108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57" t="s">
        <v>91</v>
      </c>
      <c r="AT225" s="258" t="s">
        <v>77</v>
      </c>
      <c r="AU225" s="258" t="s">
        <v>85</v>
      </c>
      <c r="AY225" s="257" t="s">
        <v>217</v>
      </c>
      <c r="BK225" s="259">
        <f>SUM(BK226:BK229)</f>
        <v>0</v>
      </c>
    </row>
    <row r="226" s="2" customFormat="1" ht="33" customHeight="1">
      <c r="A226" s="40"/>
      <c r="B226" s="41"/>
      <c r="C226" s="262" t="s">
        <v>385</v>
      </c>
      <c r="D226" s="262" t="s">
        <v>220</v>
      </c>
      <c r="E226" s="263" t="s">
        <v>678</v>
      </c>
      <c r="F226" s="264" t="s">
        <v>679</v>
      </c>
      <c r="G226" s="265" t="s">
        <v>305</v>
      </c>
      <c r="H226" s="266">
        <v>1</v>
      </c>
      <c r="I226" s="267"/>
      <c r="J226" s="268">
        <f>ROUND(I226*H226,2)</f>
        <v>0</v>
      </c>
      <c r="K226" s="269"/>
      <c r="L226" s="43"/>
      <c r="M226" s="270" t="s">
        <v>1</v>
      </c>
      <c r="N226" s="271" t="s">
        <v>44</v>
      </c>
      <c r="O226" s="99"/>
      <c r="P226" s="272">
        <f>O226*H226</f>
        <v>0</v>
      </c>
      <c r="Q226" s="272">
        <v>2.5939999999999999E-05</v>
      </c>
      <c r="R226" s="272">
        <f>Q226*H226</f>
        <v>2.5939999999999999E-05</v>
      </c>
      <c r="S226" s="272">
        <v>0</v>
      </c>
      <c r="T226" s="273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74" t="s">
        <v>257</v>
      </c>
      <c r="AT226" s="274" t="s">
        <v>220</v>
      </c>
      <c r="AU226" s="274" t="s">
        <v>91</v>
      </c>
      <c r="AY226" s="17" t="s">
        <v>217</v>
      </c>
      <c r="BE226" s="159">
        <f>IF(N226="základná",J226,0)</f>
        <v>0</v>
      </c>
      <c r="BF226" s="159">
        <f>IF(N226="znížená",J226,0)</f>
        <v>0</v>
      </c>
      <c r="BG226" s="159">
        <f>IF(N226="zákl. prenesená",J226,0)</f>
        <v>0</v>
      </c>
      <c r="BH226" s="159">
        <f>IF(N226="zníž. prenesená",J226,0)</f>
        <v>0</v>
      </c>
      <c r="BI226" s="159">
        <f>IF(N226="nulová",J226,0)</f>
        <v>0</v>
      </c>
      <c r="BJ226" s="17" t="s">
        <v>91</v>
      </c>
      <c r="BK226" s="159">
        <f>ROUND(I226*H226,2)</f>
        <v>0</v>
      </c>
      <c r="BL226" s="17" t="s">
        <v>257</v>
      </c>
      <c r="BM226" s="274" t="s">
        <v>1078</v>
      </c>
    </row>
    <row r="227" s="2" customFormat="1" ht="24.15" customHeight="1">
      <c r="A227" s="40"/>
      <c r="B227" s="41"/>
      <c r="C227" s="309" t="s">
        <v>391</v>
      </c>
      <c r="D227" s="309" t="s">
        <v>386</v>
      </c>
      <c r="E227" s="310" t="s">
        <v>682</v>
      </c>
      <c r="F227" s="311" t="s">
        <v>683</v>
      </c>
      <c r="G227" s="312" t="s">
        <v>305</v>
      </c>
      <c r="H227" s="313">
        <v>1</v>
      </c>
      <c r="I227" s="314"/>
      <c r="J227" s="315">
        <f>ROUND(I227*H227,2)</f>
        <v>0</v>
      </c>
      <c r="K227" s="316"/>
      <c r="L227" s="317"/>
      <c r="M227" s="318" t="s">
        <v>1</v>
      </c>
      <c r="N227" s="319" t="s">
        <v>44</v>
      </c>
      <c r="O227" s="99"/>
      <c r="P227" s="272">
        <f>O227*H227</f>
        <v>0</v>
      </c>
      <c r="Q227" s="272">
        <v>0.10637000000000001</v>
      </c>
      <c r="R227" s="272">
        <f>Q227*H227</f>
        <v>0.10637000000000001</v>
      </c>
      <c r="S227" s="272">
        <v>0</v>
      </c>
      <c r="T227" s="273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74" t="s">
        <v>381</v>
      </c>
      <c r="AT227" s="274" t="s">
        <v>386</v>
      </c>
      <c r="AU227" s="274" t="s">
        <v>91</v>
      </c>
      <c r="AY227" s="17" t="s">
        <v>217</v>
      </c>
      <c r="BE227" s="159">
        <f>IF(N227="základná",J227,0)</f>
        <v>0</v>
      </c>
      <c r="BF227" s="159">
        <f>IF(N227="znížená",J227,0)</f>
        <v>0</v>
      </c>
      <c r="BG227" s="159">
        <f>IF(N227="zákl. prenesená",J227,0)</f>
        <v>0</v>
      </c>
      <c r="BH227" s="159">
        <f>IF(N227="zníž. prenesená",J227,0)</f>
        <v>0</v>
      </c>
      <c r="BI227" s="159">
        <f>IF(N227="nulová",J227,0)</f>
        <v>0</v>
      </c>
      <c r="BJ227" s="17" t="s">
        <v>91</v>
      </c>
      <c r="BK227" s="159">
        <f>ROUND(I227*H227,2)</f>
        <v>0</v>
      </c>
      <c r="BL227" s="17" t="s">
        <v>257</v>
      </c>
      <c r="BM227" s="274" t="s">
        <v>1079</v>
      </c>
    </row>
    <row r="228" s="2" customFormat="1" ht="33" customHeight="1">
      <c r="A228" s="40"/>
      <c r="B228" s="41"/>
      <c r="C228" s="262" t="s">
        <v>395</v>
      </c>
      <c r="D228" s="262" t="s">
        <v>220</v>
      </c>
      <c r="E228" s="263" t="s">
        <v>686</v>
      </c>
      <c r="F228" s="264" t="s">
        <v>687</v>
      </c>
      <c r="G228" s="265" t="s">
        <v>305</v>
      </c>
      <c r="H228" s="266">
        <v>1</v>
      </c>
      <c r="I228" s="267"/>
      <c r="J228" s="268">
        <f>ROUND(I228*H228,2)</f>
        <v>0</v>
      </c>
      <c r="K228" s="269"/>
      <c r="L228" s="43"/>
      <c r="M228" s="270" t="s">
        <v>1</v>
      </c>
      <c r="N228" s="271" t="s">
        <v>44</v>
      </c>
      <c r="O228" s="99"/>
      <c r="P228" s="272">
        <f>O228*H228</f>
        <v>0</v>
      </c>
      <c r="Q228" s="272">
        <v>0.0002041</v>
      </c>
      <c r="R228" s="272">
        <f>Q228*H228</f>
        <v>0.0002041</v>
      </c>
      <c r="S228" s="272">
        <v>0.05108</v>
      </c>
      <c r="T228" s="273">
        <f>S228*H228</f>
        <v>0.05108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74" t="s">
        <v>257</v>
      </c>
      <c r="AT228" s="274" t="s">
        <v>220</v>
      </c>
      <c r="AU228" s="274" t="s">
        <v>91</v>
      </c>
      <c r="AY228" s="17" t="s">
        <v>217</v>
      </c>
      <c r="BE228" s="159">
        <f>IF(N228="základná",J228,0)</f>
        <v>0</v>
      </c>
      <c r="BF228" s="159">
        <f>IF(N228="znížená",J228,0)</f>
        <v>0</v>
      </c>
      <c r="BG228" s="159">
        <f>IF(N228="zákl. prenesená",J228,0)</f>
        <v>0</v>
      </c>
      <c r="BH228" s="159">
        <f>IF(N228="zníž. prenesená",J228,0)</f>
        <v>0</v>
      </c>
      <c r="BI228" s="159">
        <f>IF(N228="nulová",J228,0)</f>
        <v>0</v>
      </c>
      <c r="BJ228" s="17" t="s">
        <v>91</v>
      </c>
      <c r="BK228" s="159">
        <f>ROUND(I228*H228,2)</f>
        <v>0</v>
      </c>
      <c r="BL228" s="17" t="s">
        <v>257</v>
      </c>
      <c r="BM228" s="274" t="s">
        <v>1080</v>
      </c>
    </row>
    <row r="229" s="2" customFormat="1" ht="24.15" customHeight="1">
      <c r="A229" s="40"/>
      <c r="B229" s="41"/>
      <c r="C229" s="262" t="s">
        <v>401</v>
      </c>
      <c r="D229" s="262" t="s">
        <v>220</v>
      </c>
      <c r="E229" s="263" t="s">
        <v>690</v>
      </c>
      <c r="F229" s="264" t="s">
        <v>691</v>
      </c>
      <c r="G229" s="265" t="s">
        <v>406</v>
      </c>
      <c r="H229" s="266"/>
      <c r="I229" s="267"/>
      <c r="J229" s="268">
        <f>ROUND(I229*H229,2)</f>
        <v>0</v>
      </c>
      <c r="K229" s="269"/>
      <c r="L229" s="43"/>
      <c r="M229" s="270" t="s">
        <v>1</v>
      </c>
      <c r="N229" s="271" t="s">
        <v>44</v>
      </c>
      <c r="O229" s="99"/>
      <c r="P229" s="272">
        <f>O229*H229</f>
        <v>0</v>
      </c>
      <c r="Q229" s="272">
        <v>0</v>
      </c>
      <c r="R229" s="272">
        <f>Q229*H229</f>
        <v>0</v>
      </c>
      <c r="S229" s="272">
        <v>0</v>
      </c>
      <c r="T229" s="273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74" t="s">
        <v>257</v>
      </c>
      <c r="AT229" s="274" t="s">
        <v>220</v>
      </c>
      <c r="AU229" s="274" t="s">
        <v>91</v>
      </c>
      <c r="AY229" s="17" t="s">
        <v>217</v>
      </c>
      <c r="BE229" s="159">
        <f>IF(N229="základná",J229,0)</f>
        <v>0</v>
      </c>
      <c r="BF229" s="159">
        <f>IF(N229="znížená",J229,0)</f>
        <v>0</v>
      </c>
      <c r="BG229" s="159">
        <f>IF(N229="zákl. prenesená",J229,0)</f>
        <v>0</v>
      </c>
      <c r="BH229" s="159">
        <f>IF(N229="zníž. prenesená",J229,0)</f>
        <v>0</v>
      </c>
      <c r="BI229" s="159">
        <f>IF(N229="nulová",J229,0)</f>
        <v>0</v>
      </c>
      <c r="BJ229" s="17" t="s">
        <v>91</v>
      </c>
      <c r="BK229" s="159">
        <f>ROUND(I229*H229,2)</f>
        <v>0</v>
      </c>
      <c r="BL229" s="17" t="s">
        <v>257</v>
      </c>
      <c r="BM229" s="274" t="s">
        <v>1081</v>
      </c>
    </row>
    <row r="230" s="12" customFormat="1" ht="22.8" customHeight="1">
      <c r="A230" s="12"/>
      <c r="B230" s="247"/>
      <c r="C230" s="248"/>
      <c r="D230" s="249" t="s">
        <v>77</v>
      </c>
      <c r="E230" s="260" t="s">
        <v>693</v>
      </c>
      <c r="F230" s="260" t="s">
        <v>694</v>
      </c>
      <c r="G230" s="248"/>
      <c r="H230" s="248"/>
      <c r="I230" s="251"/>
      <c r="J230" s="261">
        <f>BK230</f>
        <v>0</v>
      </c>
      <c r="K230" s="248"/>
      <c r="L230" s="252"/>
      <c r="M230" s="253"/>
      <c r="N230" s="254"/>
      <c r="O230" s="254"/>
      <c r="P230" s="255">
        <f>SUM(P231:P234)</f>
        <v>0</v>
      </c>
      <c r="Q230" s="254"/>
      <c r="R230" s="255">
        <f>SUM(R231:R234)</f>
        <v>0.1792956</v>
      </c>
      <c r="S230" s="254"/>
      <c r="T230" s="256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57" t="s">
        <v>91</v>
      </c>
      <c r="AT230" s="258" t="s">
        <v>77</v>
      </c>
      <c r="AU230" s="258" t="s">
        <v>85</v>
      </c>
      <c r="AY230" s="257" t="s">
        <v>217</v>
      </c>
      <c r="BK230" s="259">
        <f>SUM(BK231:BK234)</f>
        <v>0</v>
      </c>
    </row>
    <row r="231" s="2" customFormat="1" ht="37.8" customHeight="1">
      <c r="A231" s="40"/>
      <c r="B231" s="41"/>
      <c r="C231" s="262" t="s">
        <v>403</v>
      </c>
      <c r="D231" s="262" t="s">
        <v>220</v>
      </c>
      <c r="E231" s="263" t="s">
        <v>1082</v>
      </c>
      <c r="F231" s="264" t="s">
        <v>1083</v>
      </c>
      <c r="G231" s="265" t="s">
        <v>223</v>
      </c>
      <c r="H231" s="266">
        <v>15.895</v>
      </c>
      <c r="I231" s="267"/>
      <c r="J231" s="268">
        <f>ROUND(I231*H231,2)</f>
        <v>0</v>
      </c>
      <c r="K231" s="269"/>
      <c r="L231" s="43"/>
      <c r="M231" s="270" t="s">
        <v>1</v>
      </c>
      <c r="N231" s="271" t="s">
        <v>44</v>
      </c>
      <c r="O231" s="99"/>
      <c r="P231" s="272">
        <f>O231*H231</f>
        <v>0</v>
      </c>
      <c r="Q231" s="272">
        <v>0.01128</v>
      </c>
      <c r="R231" s="272">
        <f>Q231*H231</f>
        <v>0.1792956</v>
      </c>
      <c r="S231" s="272">
        <v>0</v>
      </c>
      <c r="T231" s="273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74" t="s">
        <v>257</v>
      </c>
      <c r="AT231" s="274" t="s">
        <v>220</v>
      </c>
      <c r="AU231" s="274" t="s">
        <v>91</v>
      </c>
      <c r="AY231" s="17" t="s">
        <v>217</v>
      </c>
      <c r="BE231" s="159">
        <f>IF(N231="základná",J231,0)</f>
        <v>0</v>
      </c>
      <c r="BF231" s="159">
        <f>IF(N231="znížená",J231,0)</f>
        <v>0</v>
      </c>
      <c r="BG231" s="159">
        <f>IF(N231="zákl. prenesená",J231,0)</f>
        <v>0</v>
      </c>
      <c r="BH231" s="159">
        <f>IF(N231="zníž. prenesená",J231,0)</f>
        <v>0</v>
      </c>
      <c r="BI231" s="159">
        <f>IF(N231="nulová",J231,0)</f>
        <v>0</v>
      </c>
      <c r="BJ231" s="17" t="s">
        <v>91</v>
      </c>
      <c r="BK231" s="159">
        <f>ROUND(I231*H231,2)</f>
        <v>0</v>
      </c>
      <c r="BL231" s="17" t="s">
        <v>257</v>
      </c>
      <c r="BM231" s="274" t="s">
        <v>698</v>
      </c>
    </row>
    <row r="232" s="13" customFormat="1">
      <c r="A232" s="13"/>
      <c r="B232" s="275"/>
      <c r="C232" s="276"/>
      <c r="D232" s="277" t="s">
        <v>225</v>
      </c>
      <c r="E232" s="278" t="s">
        <v>1</v>
      </c>
      <c r="F232" s="279" t="s">
        <v>113</v>
      </c>
      <c r="G232" s="276"/>
      <c r="H232" s="280">
        <v>15.895</v>
      </c>
      <c r="I232" s="281"/>
      <c r="J232" s="276"/>
      <c r="K232" s="276"/>
      <c r="L232" s="282"/>
      <c r="M232" s="283"/>
      <c r="N232" s="284"/>
      <c r="O232" s="284"/>
      <c r="P232" s="284"/>
      <c r="Q232" s="284"/>
      <c r="R232" s="284"/>
      <c r="S232" s="284"/>
      <c r="T232" s="28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6" t="s">
        <v>225</v>
      </c>
      <c r="AU232" s="286" t="s">
        <v>91</v>
      </c>
      <c r="AV232" s="13" t="s">
        <v>91</v>
      </c>
      <c r="AW232" s="13" t="s">
        <v>33</v>
      </c>
      <c r="AX232" s="13" t="s">
        <v>78</v>
      </c>
      <c r="AY232" s="286" t="s">
        <v>217</v>
      </c>
    </row>
    <row r="233" s="14" customFormat="1">
      <c r="A233" s="14"/>
      <c r="B233" s="287"/>
      <c r="C233" s="288"/>
      <c r="D233" s="277" t="s">
        <v>225</v>
      </c>
      <c r="E233" s="289" t="s">
        <v>147</v>
      </c>
      <c r="F233" s="290" t="s">
        <v>228</v>
      </c>
      <c r="G233" s="288"/>
      <c r="H233" s="291">
        <v>15.895</v>
      </c>
      <c r="I233" s="292"/>
      <c r="J233" s="288"/>
      <c r="K233" s="288"/>
      <c r="L233" s="293"/>
      <c r="M233" s="294"/>
      <c r="N233" s="295"/>
      <c r="O233" s="295"/>
      <c r="P233" s="295"/>
      <c r="Q233" s="295"/>
      <c r="R233" s="295"/>
      <c r="S233" s="295"/>
      <c r="T233" s="29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97" t="s">
        <v>225</v>
      </c>
      <c r="AU233" s="297" t="s">
        <v>91</v>
      </c>
      <c r="AV233" s="14" t="s">
        <v>140</v>
      </c>
      <c r="AW233" s="14" t="s">
        <v>33</v>
      </c>
      <c r="AX233" s="14" t="s">
        <v>85</v>
      </c>
      <c r="AY233" s="297" t="s">
        <v>217</v>
      </c>
    </row>
    <row r="234" s="2" customFormat="1" ht="21.75" customHeight="1">
      <c r="A234" s="40"/>
      <c r="B234" s="41"/>
      <c r="C234" s="262" t="s">
        <v>410</v>
      </c>
      <c r="D234" s="262" t="s">
        <v>220</v>
      </c>
      <c r="E234" s="263" t="s">
        <v>712</v>
      </c>
      <c r="F234" s="264" t="s">
        <v>713</v>
      </c>
      <c r="G234" s="265" t="s">
        <v>406</v>
      </c>
      <c r="H234" s="266"/>
      <c r="I234" s="267"/>
      <c r="J234" s="268">
        <f>ROUND(I234*H234,2)</f>
        <v>0</v>
      </c>
      <c r="K234" s="269"/>
      <c r="L234" s="43"/>
      <c r="M234" s="270" t="s">
        <v>1</v>
      </c>
      <c r="N234" s="271" t="s">
        <v>44</v>
      </c>
      <c r="O234" s="99"/>
      <c r="P234" s="272">
        <f>O234*H234</f>
        <v>0</v>
      </c>
      <c r="Q234" s="272">
        <v>0</v>
      </c>
      <c r="R234" s="272">
        <f>Q234*H234</f>
        <v>0</v>
      </c>
      <c r="S234" s="272">
        <v>0</v>
      </c>
      <c r="T234" s="273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74" t="s">
        <v>257</v>
      </c>
      <c r="AT234" s="274" t="s">
        <v>220</v>
      </c>
      <c r="AU234" s="274" t="s">
        <v>91</v>
      </c>
      <c r="AY234" s="17" t="s">
        <v>217</v>
      </c>
      <c r="BE234" s="159">
        <f>IF(N234="základná",J234,0)</f>
        <v>0</v>
      </c>
      <c r="BF234" s="159">
        <f>IF(N234="znížená",J234,0)</f>
        <v>0</v>
      </c>
      <c r="BG234" s="159">
        <f>IF(N234="zákl. prenesená",J234,0)</f>
        <v>0</v>
      </c>
      <c r="BH234" s="159">
        <f>IF(N234="zníž. prenesená",J234,0)</f>
        <v>0</v>
      </c>
      <c r="BI234" s="159">
        <f>IF(N234="nulová",J234,0)</f>
        <v>0</v>
      </c>
      <c r="BJ234" s="17" t="s">
        <v>91</v>
      </c>
      <c r="BK234" s="159">
        <f>ROUND(I234*H234,2)</f>
        <v>0</v>
      </c>
      <c r="BL234" s="17" t="s">
        <v>257</v>
      </c>
      <c r="BM234" s="274" t="s">
        <v>714</v>
      </c>
    </row>
    <row r="235" s="12" customFormat="1" ht="22.8" customHeight="1">
      <c r="A235" s="12"/>
      <c r="B235" s="247"/>
      <c r="C235" s="248"/>
      <c r="D235" s="249" t="s">
        <v>77</v>
      </c>
      <c r="E235" s="260" t="s">
        <v>815</v>
      </c>
      <c r="F235" s="260" t="s">
        <v>816</v>
      </c>
      <c r="G235" s="248"/>
      <c r="H235" s="248"/>
      <c r="I235" s="251"/>
      <c r="J235" s="261">
        <f>BK235</f>
        <v>0</v>
      </c>
      <c r="K235" s="248"/>
      <c r="L235" s="252"/>
      <c r="M235" s="253"/>
      <c r="N235" s="254"/>
      <c r="O235" s="254"/>
      <c r="P235" s="255">
        <f>SUM(P236:P248)</f>
        <v>0</v>
      </c>
      <c r="Q235" s="254"/>
      <c r="R235" s="255">
        <f>SUM(R236:R248)</f>
        <v>0.50429635000000006</v>
      </c>
      <c r="S235" s="254"/>
      <c r="T235" s="256">
        <f>SUM(T236:T248)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57" t="s">
        <v>91</v>
      </c>
      <c r="AT235" s="258" t="s">
        <v>77</v>
      </c>
      <c r="AU235" s="258" t="s">
        <v>85</v>
      </c>
      <c r="AY235" s="257" t="s">
        <v>217</v>
      </c>
      <c r="BK235" s="259">
        <f>SUM(BK236:BK248)</f>
        <v>0</v>
      </c>
    </row>
    <row r="236" s="2" customFormat="1" ht="24.15" customHeight="1">
      <c r="A236" s="40"/>
      <c r="B236" s="41"/>
      <c r="C236" s="262" t="s">
        <v>417</v>
      </c>
      <c r="D236" s="262" t="s">
        <v>220</v>
      </c>
      <c r="E236" s="263" t="s">
        <v>1084</v>
      </c>
      <c r="F236" s="264" t="s">
        <v>1085</v>
      </c>
      <c r="G236" s="265" t="s">
        <v>231</v>
      </c>
      <c r="H236" s="266">
        <v>12.516</v>
      </c>
      <c r="I236" s="267"/>
      <c r="J236" s="268">
        <f>ROUND(I236*H236,2)</f>
        <v>0</v>
      </c>
      <c r="K236" s="269"/>
      <c r="L236" s="43"/>
      <c r="M236" s="270" t="s">
        <v>1</v>
      </c>
      <c r="N236" s="271" t="s">
        <v>44</v>
      </c>
      <c r="O236" s="99"/>
      <c r="P236" s="272">
        <f>O236*H236</f>
        <v>0</v>
      </c>
      <c r="Q236" s="272">
        <v>0.0040000000000000001</v>
      </c>
      <c r="R236" s="272">
        <f>Q236*H236</f>
        <v>0.050064000000000004</v>
      </c>
      <c r="S236" s="272">
        <v>0</v>
      </c>
      <c r="T236" s="273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74" t="s">
        <v>257</v>
      </c>
      <c r="AT236" s="274" t="s">
        <v>220</v>
      </c>
      <c r="AU236" s="274" t="s">
        <v>91</v>
      </c>
      <c r="AY236" s="17" t="s">
        <v>217</v>
      </c>
      <c r="BE236" s="159">
        <f>IF(N236="základná",J236,0)</f>
        <v>0</v>
      </c>
      <c r="BF236" s="159">
        <f>IF(N236="znížená",J236,0)</f>
        <v>0</v>
      </c>
      <c r="BG236" s="159">
        <f>IF(N236="zákl. prenesená",J236,0)</f>
        <v>0</v>
      </c>
      <c r="BH236" s="159">
        <f>IF(N236="zníž. prenesená",J236,0)</f>
        <v>0</v>
      </c>
      <c r="BI236" s="159">
        <f>IF(N236="nulová",J236,0)</f>
        <v>0</v>
      </c>
      <c r="BJ236" s="17" t="s">
        <v>91</v>
      </c>
      <c r="BK236" s="159">
        <f>ROUND(I236*H236,2)</f>
        <v>0</v>
      </c>
      <c r="BL236" s="17" t="s">
        <v>257</v>
      </c>
      <c r="BM236" s="274" t="s">
        <v>1086</v>
      </c>
    </row>
    <row r="237" s="13" customFormat="1">
      <c r="A237" s="13"/>
      <c r="B237" s="275"/>
      <c r="C237" s="276"/>
      <c r="D237" s="277" t="s">
        <v>225</v>
      </c>
      <c r="E237" s="278" t="s">
        <v>1</v>
      </c>
      <c r="F237" s="279" t="s">
        <v>1087</v>
      </c>
      <c r="G237" s="276"/>
      <c r="H237" s="280">
        <v>11.92</v>
      </c>
      <c r="I237" s="281"/>
      <c r="J237" s="276"/>
      <c r="K237" s="276"/>
      <c r="L237" s="282"/>
      <c r="M237" s="283"/>
      <c r="N237" s="284"/>
      <c r="O237" s="284"/>
      <c r="P237" s="284"/>
      <c r="Q237" s="284"/>
      <c r="R237" s="284"/>
      <c r="S237" s="284"/>
      <c r="T237" s="28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86" t="s">
        <v>225</v>
      </c>
      <c r="AU237" s="286" t="s">
        <v>91</v>
      </c>
      <c r="AV237" s="13" t="s">
        <v>91</v>
      </c>
      <c r="AW237" s="13" t="s">
        <v>33</v>
      </c>
      <c r="AX237" s="13" t="s">
        <v>78</v>
      </c>
      <c r="AY237" s="286" t="s">
        <v>217</v>
      </c>
    </row>
    <row r="238" s="15" customFormat="1">
      <c r="A238" s="15"/>
      <c r="B238" s="298"/>
      <c r="C238" s="299"/>
      <c r="D238" s="277" t="s">
        <v>225</v>
      </c>
      <c r="E238" s="300" t="s">
        <v>1054</v>
      </c>
      <c r="F238" s="301" t="s">
        <v>300</v>
      </c>
      <c r="G238" s="299"/>
      <c r="H238" s="302">
        <v>11.92</v>
      </c>
      <c r="I238" s="303"/>
      <c r="J238" s="299"/>
      <c r="K238" s="299"/>
      <c r="L238" s="304"/>
      <c r="M238" s="305"/>
      <c r="N238" s="306"/>
      <c r="O238" s="306"/>
      <c r="P238" s="306"/>
      <c r="Q238" s="306"/>
      <c r="R238" s="306"/>
      <c r="S238" s="306"/>
      <c r="T238" s="30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308" t="s">
        <v>225</v>
      </c>
      <c r="AU238" s="308" t="s">
        <v>91</v>
      </c>
      <c r="AV238" s="15" t="s">
        <v>234</v>
      </c>
      <c r="AW238" s="15" t="s">
        <v>33</v>
      </c>
      <c r="AX238" s="15" t="s">
        <v>78</v>
      </c>
      <c r="AY238" s="308" t="s">
        <v>217</v>
      </c>
    </row>
    <row r="239" s="13" customFormat="1">
      <c r="A239" s="13"/>
      <c r="B239" s="275"/>
      <c r="C239" s="276"/>
      <c r="D239" s="277" t="s">
        <v>225</v>
      </c>
      <c r="E239" s="278" t="s">
        <v>1</v>
      </c>
      <c r="F239" s="279" t="s">
        <v>1088</v>
      </c>
      <c r="G239" s="276"/>
      <c r="H239" s="280">
        <v>0.59599999999999997</v>
      </c>
      <c r="I239" s="281"/>
      <c r="J239" s="276"/>
      <c r="K239" s="276"/>
      <c r="L239" s="282"/>
      <c r="M239" s="283"/>
      <c r="N239" s="284"/>
      <c r="O239" s="284"/>
      <c r="P239" s="284"/>
      <c r="Q239" s="284"/>
      <c r="R239" s="284"/>
      <c r="S239" s="284"/>
      <c r="T239" s="28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86" t="s">
        <v>225</v>
      </c>
      <c r="AU239" s="286" t="s">
        <v>91</v>
      </c>
      <c r="AV239" s="13" t="s">
        <v>91</v>
      </c>
      <c r="AW239" s="13" t="s">
        <v>33</v>
      </c>
      <c r="AX239" s="13" t="s">
        <v>78</v>
      </c>
      <c r="AY239" s="286" t="s">
        <v>217</v>
      </c>
    </row>
    <row r="240" s="14" customFormat="1">
      <c r="A240" s="14"/>
      <c r="B240" s="287"/>
      <c r="C240" s="288"/>
      <c r="D240" s="277" t="s">
        <v>225</v>
      </c>
      <c r="E240" s="289" t="s">
        <v>1</v>
      </c>
      <c r="F240" s="290" t="s">
        <v>228</v>
      </c>
      <c r="G240" s="288"/>
      <c r="H240" s="291">
        <v>12.516</v>
      </c>
      <c r="I240" s="292"/>
      <c r="J240" s="288"/>
      <c r="K240" s="288"/>
      <c r="L240" s="293"/>
      <c r="M240" s="294"/>
      <c r="N240" s="295"/>
      <c r="O240" s="295"/>
      <c r="P240" s="295"/>
      <c r="Q240" s="295"/>
      <c r="R240" s="295"/>
      <c r="S240" s="295"/>
      <c r="T240" s="29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97" t="s">
        <v>225</v>
      </c>
      <c r="AU240" s="297" t="s">
        <v>91</v>
      </c>
      <c r="AV240" s="14" t="s">
        <v>140</v>
      </c>
      <c r="AW240" s="14" t="s">
        <v>33</v>
      </c>
      <c r="AX240" s="14" t="s">
        <v>85</v>
      </c>
      <c r="AY240" s="297" t="s">
        <v>217</v>
      </c>
    </row>
    <row r="241" s="2" customFormat="1" ht="16.5" customHeight="1">
      <c r="A241" s="40"/>
      <c r="B241" s="41"/>
      <c r="C241" s="309" t="s">
        <v>421</v>
      </c>
      <c r="D241" s="309" t="s">
        <v>386</v>
      </c>
      <c r="E241" s="310" t="s">
        <v>1089</v>
      </c>
      <c r="F241" s="311" t="s">
        <v>1090</v>
      </c>
      <c r="G241" s="312" t="s">
        <v>305</v>
      </c>
      <c r="H241" s="313">
        <v>21.777999999999999</v>
      </c>
      <c r="I241" s="314"/>
      <c r="J241" s="315">
        <f>ROUND(I241*H241,2)</f>
        <v>0</v>
      </c>
      <c r="K241" s="316"/>
      <c r="L241" s="317"/>
      <c r="M241" s="318" t="s">
        <v>1</v>
      </c>
      <c r="N241" s="319" t="s">
        <v>44</v>
      </c>
      <c r="O241" s="99"/>
      <c r="P241" s="272">
        <f>O241*H241</f>
        <v>0</v>
      </c>
      <c r="Q241" s="272">
        <v>0.00125</v>
      </c>
      <c r="R241" s="272">
        <f>Q241*H241</f>
        <v>0.0272225</v>
      </c>
      <c r="S241" s="272">
        <v>0</v>
      </c>
      <c r="T241" s="273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4" t="s">
        <v>381</v>
      </c>
      <c r="AT241" s="274" t="s">
        <v>386</v>
      </c>
      <c r="AU241" s="274" t="s">
        <v>91</v>
      </c>
      <c r="AY241" s="17" t="s">
        <v>217</v>
      </c>
      <c r="BE241" s="159">
        <f>IF(N241="základná",J241,0)</f>
        <v>0</v>
      </c>
      <c r="BF241" s="159">
        <f>IF(N241="znížená",J241,0)</f>
        <v>0</v>
      </c>
      <c r="BG241" s="159">
        <f>IF(N241="zákl. prenesená",J241,0)</f>
        <v>0</v>
      </c>
      <c r="BH241" s="159">
        <f>IF(N241="zníž. prenesená",J241,0)</f>
        <v>0</v>
      </c>
      <c r="BI241" s="159">
        <f>IF(N241="nulová",J241,0)</f>
        <v>0</v>
      </c>
      <c r="BJ241" s="17" t="s">
        <v>91</v>
      </c>
      <c r="BK241" s="159">
        <f>ROUND(I241*H241,2)</f>
        <v>0</v>
      </c>
      <c r="BL241" s="17" t="s">
        <v>257</v>
      </c>
      <c r="BM241" s="274" t="s">
        <v>1091</v>
      </c>
    </row>
    <row r="242" s="13" customFormat="1">
      <c r="A242" s="13"/>
      <c r="B242" s="275"/>
      <c r="C242" s="276"/>
      <c r="D242" s="277" t="s">
        <v>225</v>
      </c>
      <c r="E242" s="276"/>
      <c r="F242" s="279" t="s">
        <v>1092</v>
      </c>
      <c r="G242" s="276"/>
      <c r="H242" s="280">
        <v>21.777999999999999</v>
      </c>
      <c r="I242" s="281"/>
      <c r="J242" s="276"/>
      <c r="K242" s="276"/>
      <c r="L242" s="282"/>
      <c r="M242" s="283"/>
      <c r="N242" s="284"/>
      <c r="O242" s="284"/>
      <c r="P242" s="284"/>
      <c r="Q242" s="284"/>
      <c r="R242" s="284"/>
      <c r="S242" s="284"/>
      <c r="T242" s="28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6" t="s">
        <v>225</v>
      </c>
      <c r="AU242" s="286" t="s">
        <v>91</v>
      </c>
      <c r="AV242" s="13" t="s">
        <v>91</v>
      </c>
      <c r="AW242" s="13" t="s">
        <v>4</v>
      </c>
      <c r="AX242" s="13" t="s">
        <v>85</v>
      </c>
      <c r="AY242" s="286" t="s">
        <v>217</v>
      </c>
    </row>
    <row r="243" s="2" customFormat="1" ht="24.15" customHeight="1">
      <c r="A243" s="40"/>
      <c r="B243" s="41"/>
      <c r="C243" s="262" t="s">
        <v>425</v>
      </c>
      <c r="D243" s="262" t="s">
        <v>220</v>
      </c>
      <c r="E243" s="263" t="s">
        <v>818</v>
      </c>
      <c r="F243" s="264" t="s">
        <v>819</v>
      </c>
      <c r="G243" s="265" t="s">
        <v>223</v>
      </c>
      <c r="H243" s="266">
        <v>15.895</v>
      </c>
      <c r="I243" s="267"/>
      <c r="J243" s="268">
        <f>ROUND(I243*H243,2)</f>
        <v>0</v>
      </c>
      <c r="K243" s="269"/>
      <c r="L243" s="43"/>
      <c r="M243" s="270" t="s">
        <v>1</v>
      </c>
      <c r="N243" s="271" t="s">
        <v>44</v>
      </c>
      <c r="O243" s="99"/>
      <c r="P243" s="272">
        <f>O243*H243</f>
        <v>0</v>
      </c>
      <c r="Q243" s="272">
        <v>0.00365</v>
      </c>
      <c r="R243" s="272">
        <f>Q243*H243</f>
        <v>0.058016749999999999</v>
      </c>
      <c r="S243" s="272">
        <v>0</v>
      </c>
      <c r="T243" s="273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74" t="s">
        <v>257</v>
      </c>
      <c r="AT243" s="274" t="s">
        <v>220</v>
      </c>
      <c r="AU243" s="274" t="s">
        <v>91</v>
      </c>
      <c r="AY243" s="17" t="s">
        <v>217</v>
      </c>
      <c r="BE243" s="159">
        <f>IF(N243="základná",J243,0)</f>
        <v>0</v>
      </c>
      <c r="BF243" s="159">
        <f>IF(N243="znížená",J243,0)</f>
        <v>0</v>
      </c>
      <c r="BG243" s="159">
        <f>IF(N243="zákl. prenesená",J243,0)</f>
        <v>0</v>
      </c>
      <c r="BH243" s="159">
        <f>IF(N243="zníž. prenesená",J243,0)</f>
        <v>0</v>
      </c>
      <c r="BI243" s="159">
        <f>IF(N243="nulová",J243,0)</f>
        <v>0</v>
      </c>
      <c r="BJ243" s="17" t="s">
        <v>91</v>
      </c>
      <c r="BK243" s="159">
        <f>ROUND(I243*H243,2)</f>
        <v>0</v>
      </c>
      <c r="BL243" s="17" t="s">
        <v>257</v>
      </c>
      <c r="BM243" s="274" t="s">
        <v>820</v>
      </c>
    </row>
    <row r="244" s="13" customFormat="1">
      <c r="A244" s="13"/>
      <c r="B244" s="275"/>
      <c r="C244" s="276"/>
      <c r="D244" s="277" t="s">
        <v>225</v>
      </c>
      <c r="E244" s="278" t="s">
        <v>1</v>
      </c>
      <c r="F244" s="279" t="s">
        <v>113</v>
      </c>
      <c r="G244" s="276"/>
      <c r="H244" s="280">
        <v>15.895</v>
      </c>
      <c r="I244" s="281"/>
      <c r="J244" s="276"/>
      <c r="K244" s="276"/>
      <c r="L244" s="282"/>
      <c r="M244" s="283"/>
      <c r="N244" s="284"/>
      <c r="O244" s="284"/>
      <c r="P244" s="284"/>
      <c r="Q244" s="284"/>
      <c r="R244" s="284"/>
      <c r="S244" s="284"/>
      <c r="T244" s="28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6" t="s">
        <v>225</v>
      </c>
      <c r="AU244" s="286" t="s">
        <v>91</v>
      </c>
      <c r="AV244" s="13" t="s">
        <v>91</v>
      </c>
      <c r="AW244" s="13" t="s">
        <v>33</v>
      </c>
      <c r="AX244" s="13" t="s">
        <v>78</v>
      </c>
      <c r="AY244" s="286" t="s">
        <v>217</v>
      </c>
    </row>
    <row r="245" s="14" customFormat="1">
      <c r="A245" s="14"/>
      <c r="B245" s="287"/>
      <c r="C245" s="288"/>
      <c r="D245" s="277" t="s">
        <v>225</v>
      </c>
      <c r="E245" s="289" t="s">
        <v>1</v>
      </c>
      <c r="F245" s="290" t="s">
        <v>228</v>
      </c>
      <c r="G245" s="288"/>
      <c r="H245" s="291">
        <v>15.895</v>
      </c>
      <c r="I245" s="292"/>
      <c r="J245" s="288"/>
      <c r="K245" s="288"/>
      <c r="L245" s="293"/>
      <c r="M245" s="294"/>
      <c r="N245" s="295"/>
      <c r="O245" s="295"/>
      <c r="P245" s="295"/>
      <c r="Q245" s="295"/>
      <c r="R245" s="295"/>
      <c r="S245" s="295"/>
      <c r="T245" s="29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97" t="s">
        <v>225</v>
      </c>
      <c r="AU245" s="297" t="s">
        <v>91</v>
      </c>
      <c r="AV245" s="14" t="s">
        <v>140</v>
      </c>
      <c r="AW245" s="14" t="s">
        <v>33</v>
      </c>
      <c r="AX245" s="14" t="s">
        <v>85</v>
      </c>
      <c r="AY245" s="297" t="s">
        <v>217</v>
      </c>
    </row>
    <row r="246" s="2" customFormat="1" ht="24.15" customHeight="1">
      <c r="A246" s="40"/>
      <c r="B246" s="41"/>
      <c r="C246" s="309" t="s">
        <v>429</v>
      </c>
      <c r="D246" s="309" t="s">
        <v>386</v>
      </c>
      <c r="E246" s="310" t="s">
        <v>822</v>
      </c>
      <c r="F246" s="311" t="s">
        <v>823</v>
      </c>
      <c r="G246" s="312" t="s">
        <v>223</v>
      </c>
      <c r="H246" s="313">
        <v>16.849</v>
      </c>
      <c r="I246" s="314"/>
      <c r="J246" s="315">
        <f>ROUND(I246*H246,2)</f>
        <v>0</v>
      </c>
      <c r="K246" s="316"/>
      <c r="L246" s="317"/>
      <c r="M246" s="318" t="s">
        <v>1</v>
      </c>
      <c r="N246" s="319" t="s">
        <v>44</v>
      </c>
      <c r="O246" s="99"/>
      <c r="P246" s="272">
        <f>O246*H246</f>
        <v>0</v>
      </c>
      <c r="Q246" s="272">
        <v>0.021899999999999999</v>
      </c>
      <c r="R246" s="272">
        <f>Q246*H246</f>
        <v>0.36899310000000002</v>
      </c>
      <c r="S246" s="272">
        <v>0</v>
      </c>
      <c r="T246" s="273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74" t="s">
        <v>381</v>
      </c>
      <c r="AT246" s="274" t="s">
        <v>386</v>
      </c>
      <c r="AU246" s="274" t="s">
        <v>91</v>
      </c>
      <c r="AY246" s="17" t="s">
        <v>217</v>
      </c>
      <c r="BE246" s="159">
        <f>IF(N246="základná",J246,0)</f>
        <v>0</v>
      </c>
      <c r="BF246" s="159">
        <f>IF(N246="znížená",J246,0)</f>
        <v>0</v>
      </c>
      <c r="BG246" s="159">
        <f>IF(N246="zákl. prenesená",J246,0)</f>
        <v>0</v>
      </c>
      <c r="BH246" s="159">
        <f>IF(N246="zníž. prenesená",J246,0)</f>
        <v>0</v>
      </c>
      <c r="BI246" s="159">
        <f>IF(N246="nulová",J246,0)</f>
        <v>0</v>
      </c>
      <c r="BJ246" s="17" t="s">
        <v>91</v>
      </c>
      <c r="BK246" s="159">
        <f>ROUND(I246*H246,2)</f>
        <v>0</v>
      </c>
      <c r="BL246" s="17" t="s">
        <v>257</v>
      </c>
      <c r="BM246" s="274" t="s">
        <v>824</v>
      </c>
    </row>
    <row r="247" s="13" customFormat="1">
      <c r="A247" s="13"/>
      <c r="B247" s="275"/>
      <c r="C247" s="276"/>
      <c r="D247" s="277" t="s">
        <v>225</v>
      </c>
      <c r="E247" s="276"/>
      <c r="F247" s="279" t="s">
        <v>1093</v>
      </c>
      <c r="G247" s="276"/>
      <c r="H247" s="280">
        <v>16.849</v>
      </c>
      <c r="I247" s="281"/>
      <c r="J247" s="276"/>
      <c r="K247" s="276"/>
      <c r="L247" s="282"/>
      <c r="M247" s="283"/>
      <c r="N247" s="284"/>
      <c r="O247" s="284"/>
      <c r="P247" s="284"/>
      <c r="Q247" s="284"/>
      <c r="R247" s="284"/>
      <c r="S247" s="284"/>
      <c r="T247" s="28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86" t="s">
        <v>225</v>
      </c>
      <c r="AU247" s="286" t="s">
        <v>91</v>
      </c>
      <c r="AV247" s="13" t="s">
        <v>91</v>
      </c>
      <c r="AW247" s="13" t="s">
        <v>4</v>
      </c>
      <c r="AX247" s="13" t="s">
        <v>85</v>
      </c>
      <c r="AY247" s="286" t="s">
        <v>217</v>
      </c>
    </row>
    <row r="248" s="2" customFormat="1" ht="24.15" customHeight="1">
      <c r="A248" s="40"/>
      <c r="B248" s="41"/>
      <c r="C248" s="262" t="s">
        <v>433</v>
      </c>
      <c r="D248" s="262" t="s">
        <v>220</v>
      </c>
      <c r="E248" s="263" t="s">
        <v>832</v>
      </c>
      <c r="F248" s="264" t="s">
        <v>833</v>
      </c>
      <c r="G248" s="265" t="s">
        <v>406</v>
      </c>
      <c r="H248" s="266"/>
      <c r="I248" s="267"/>
      <c r="J248" s="268">
        <f>ROUND(I248*H248,2)</f>
        <v>0</v>
      </c>
      <c r="K248" s="269"/>
      <c r="L248" s="43"/>
      <c r="M248" s="270" t="s">
        <v>1</v>
      </c>
      <c r="N248" s="271" t="s">
        <v>44</v>
      </c>
      <c r="O248" s="99"/>
      <c r="P248" s="272">
        <f>O248*H248</f>
        <v>0</v>
      </c>
      <c r="Q248" s="272">
        <v>0</v>
      </c>
      <c r="R248" s="272">
        <f>Q248*H248</f>
        <v>0</v>
      </c>
      <c r="S248" s="272">
        <v>0</v>
      </c>
      <c r="T248" s="273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74" t="s">
        <v>257</v>
      </c>
      <c r="AT248" s="274" t="s">
        <v>220</v>
      </c>
      <c r="AU248" s="274" t="s">
        <v>91</v>
      </c>
      <c r="AY248" s="17" t="s">
        <v>217</v>
      </c>
      <c r="BE248" s="159">
        <f>IF(N248="základná",J248,0)</f>
        <v>0</v>
      </c>
      <c r="BF248" s="159">
        <f>IF(N248="znížená",J248,0)</f>
        <v>0</v>
      </c>
      <c r="BG248" s="159">
        <f>IF(N248="zákl. prenesená",J248,0)</f>
        <v>0</v>
      </c>
      <c r="BH248" s="159">
        <f>IF(N248="zníž. prenesená",J248,0)</f>
        <v>0</v>
      </c>
      <c r="BI248" s="159">
        <f>IF(N248="nulová",J248,0)</f>
        <v>0</v>
      </c>
      <c r="BJ248" s="17" t="s">
        <v>91</v>
      </c>
      <c r="BK248" s="159">
        <f>ROUND(I248*H248,2)</f>
        <v>0</v>
      </c>
      <c r="BL248" s="17" t="s">
        <v>257</v>
      </c>
      <c r="BM248" s="274" t="s">
        <v>834</v>
      </c>
    </row>
    <row r="249" s="12" customFormat="1" ht="22.8" customHeight="1">
      <c r="A249" s="12"/>
      <c r="B249" s="247"/>
      <c r="C249" s="248"/>
      <c r="D249" s="249" t="s">
        <v>77</v>
      </c>
      <c r="E249" s="260" t="s">
        <v>850</v>
      </c>
      <c r="F249" s="260" t="s">
        <v>851</v>
      </c>
      <c r="G249" s="248"/>
      <c r="H249" s="248"/>
      <c r="I249" s="251"/>
      <c r="J249" s="261">
        <f>BK249</f>
        <v>0</v>
      </c>
      <c r="K249" s="248"/>
      <c r="L249" s="252"/>
      <c r="M249" s="253"/>
      <c r="N249" s="254"/>
      <c r="O249" s="254"/>
      <c r="P249" s="255">
        <f>SUM(P250:P254)</f>
        <v>0</v>
      </c>
      <c r="Q249" s="254"/>
      <c r="R249" s="255">
        <f>SUM(R250:R254)</f>
        <v>0.0075096000000000008</v>
      </c>
      <c r="S249" s="254"/>
      <c r="T249" s="256">
        <f>SUM(T250:T254)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57" t="s">
        <v>91</v>
      </c>
      <c r="AT249" s="258" t="s">
        <v>77</v>
      </c>
      <c r="AU249" s="258" t="s">
        <v>85</v>
      </c>
      <c r="AY249" s="257" t="s">
        <v>217</v>
      </c>
      <c r="BK249" s="259">
        <f>SUM(BK250:BK254)</f>
        <v>0</v>
      </c>
    </row>
    <row r="250" s="2" customFormat="1" ht="24.15" customHeight="1">
      <c r="A250" s="40"/>
      <c r="B250" s="41"/>
      <c r="C250" s="262" t="s">
        <v>437</v>
      </c>
      <c r="D250" s="262" t="s">
        <v>220</v>
      </c>
      <c r="E250" s="263" t="s">
        <v>1094</v>
      </c>
      <c r="F250" s="264" t="s">
        <v>1095</v>
      </c>
      <c r="G250" s="265" t="s">
        <v>223</v>
      </c>
      <c r="H250" s="266">
        <v>18.774000000000001</v>
      </c>
      <c r="I250" s="267"/>
      <c r="J250" s="268">
        <f>ROUND(I250*H250,2)</f>
        <v>0</v>
      </c>
      <c r="K250" s="269"/>
      <c r="L250" s="43"/>
      <c r="M250" s="270" t="s">
        <v>1</v>
      </c>
      <c r="N250" s="271" t="s">
        <v>44</v>
      </c>
      <c r="O250" s="99"/>
      <c r="P250" s="272">
        <f>O250*H250</f>
        <v>0</v>
      </c>
      <c r="Q250" s="272">
        <v>0.00040000000000000002</v>
      </c>
      <c r="R250" s="272">
        <f>Q250*H250</f>
        <v>0.0075096000000000008</v>
      </c>
      <c r="S250" s="272">
        <v>0</v>
      </c>
      <c r="T250" s="273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74" t="s">
        <v>257</v>
      </c>
      <c r="AT250" s="274" t="s">
        <v>220</v>
      </c>
      <c r="AU250" s="274" t="s">
        <v>91</v>
      </c>
      <c r="AY250" s="17" t="s">
        <v>217</v>
      </c>
      <c r="BE250" s="159">
        <f>IF(N250="základná",J250,0)</f>
        <v>0</v>
      </c>
      <c r="BF250" s="159">
        <f>IF(N250="znížená",J250,0)</f>
        <v>0</v>
      </c>
      <c r="BG250" s="159">
        <f>IF(N250="zákl. prenesená",J250,0)</f>
        <v>0</v>
      </c>
      <c r="BH250" s="159">
        <f>IF(N250="zníž. prenesená",J250,0)</f>
        <v>0</v>
      </c>
      <c r="BI250" s="159">
        <f>IF(N250="nulová",J250,0)</f>
        <v>0</v>
      </c>
      <c r="BJ250" s="17" t="s">
        <v>91</v>
      </c>
      <c r="BK250" s="159">
        <f>ROUND(I250*H250,2)</f>
        <v>0</v>
      </c>
      <c r="BL250" s="17" t="s">
        <v>257</v>
      </c>
      <c r="BM250" s="274" t="s">
        <v>1096</v>
      </c>
    </row>
    <row r="251" s="13" customFormat="1">
      <c r="A251" s="13"/>
      <c r="B251" s="275"/>
      <c r="C251" s="276"/>
      <c r="D251" s="277" t="s">
        <v>225</v>
      </c>
      <c r="E251" s="278" t="s">
        <v>1</v>
      </c>
      <c r="F251" s="279" t="s">
        <v>1097</v>
      </c>
      <c r="G251" s="276"/>
      <c r="H251" s="280">
        <v>17.879999999999999</v>
      </c>
      <c r="I251" s="281"/>
      <c r="J251" s="276"/>
      <c r="K251" s="276"/>
      <c r="L251" s="282"/>
      <c r="M251" s="283"/>
      <c r="N251" s="284"/>
      <c r="O251" s="284"/>
      <c r="P251" s="284"/>
      <c r="Q251" s="284"/>
      <c r="R251" s="284"/>
      <c r="S251" s="284"/>
      <c r="T251" s="28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86" t="s">
        <v>225</v>
      </c>
      <c r="AU251" s="286" t="s">
        <v>91</v>
      </c>
      <c r="AV251" s="13" t="s">
        <v>91</v>
      </c>
      <c r="AW251" s="13" t="s">
        <v>33</v>
      </c>
      <c r="AX251" s="13" t="s">
        <v>78</v>
      </c>
      <c r="AY251" s="286" t="s">
        <v>217</v>
      </c>
    </row>
    <row r="252" s="15" customFormat="1">
      <c r="A252" s="15"/>
      <c r="B252" s="298"/>
      <c r="C252" s="299"/>
      <c r="D252" s="277" t="s">
        <v>225</v>
      </c>
      <c r="E252" s="300" t="s">
        <v>1057</v>
      </c>
      <c r="F252" s="301" t="s">
        <v>300</v>
      </c>
      <c r="G252" s="299"/>
      <c r="H252" s="302">
        <v>17.879999999999999</v>
      </c>
      <c r="I252" s="303"/>
      <c r="J252" s="299"/>
      <c r="K252" s="299"/>
      <c r="L252" s="304"/>
      <c r="M252" s="305"/>
      <c r="N252" s="306"/>
      <c r="O252" s="306"/>
      <c r="P252" s="306"/>
      <c r="Q252" s="306"/>
      <c r="R252" s="306"/>
      <c r="S252" s="306"/>
      <c r="T252" s="30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308" t="s">
        <v>225</v>
      </c>
      <c r="AU252" s="308" t="s">
        <v>91</v>
      </c>
      <c r="AV252" s="15" t="s">
        <v>234</v>
      </c>
      <c r="AW252" s="15" t="s">
        <v>33</v>
      </c>
      <c r="AX252" s="15" t="s">
        <v>78</v>
      </c>
      <c r="AY252" s="308" t="s">
        <v>217</v>
      </c>
    </row>
    <row r="253" s="13" customFormat="1">
      <c r="A253" s="13"/>
      <c r="B253" s="275"/>
      <c r="C253" s="276"/>
      <c r="D253" s="277" t="s">
        <v>225</v>
      </c>
      <c r="E253" s="278" t="s">
        <v>1</v>
      </c>
      <c r="F253" s="279" t="s">
        <v>1098</v>
      </c>
      <c r="G253" s="276"/>
      <c r="H253" s="280">
        <v>0.89400000000000002</v>
      </c>
      <c r="I253" s="281"/>
      <c r="J253" s="276"/>
      <c r="K253" s="276"/>
      <c r="L253" s="282"/>
      <c r="M253" s="283"/>
      <c r="N253" s="284"/>
      <c r="O253" s="284"/>
      <c r="P253" s="284"/>
      <c r="Q253" s="284"/>
      <c r="R253" s="284"/>
      <c r="S253" s="284"/>
      <c r="T253" s="28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86" t="s">
        <v>225</v>
      </c>
      <c r="AU253" s="286" t="s">
        <v>91</v>
      </c>
      <c r="AV253" s="13" t="s">
        <v>91</v>
      </c>
      <c r="AW253" s="13" t="s">
        <v>33</v>
      </c>
      <c r="AX253" s="13" t="s">
        <v>78</v>
      </c>
      <c r="AY253" s="286" t="s">
        <v>217</v>
      </c>
    </row>
    <row r="254" s="14" customFormat="1">
      <c r="A254" s="14"/>
      <c r="B254" s="287"/>
      <c r="C254" s="288"/>
      <c r="D254" s="277" t="s">
        <v>225</v>
      </c>
      <c r="E254" s="289" t="s">
        <v>1</v>
      </c>
      <c r="F254" s="290" t="s">
        <v>228</v>
      </c>
      <c r="G254" s="288"/>
      <c r="H254" s="291">
        <v>18.774000000000001</v>
      </c>
      <c r="I254" s="292"/>
      <c r="J254" s="288"/>
      <c r="K254" s="288"/>
      <c r="L254" s="293"/>
      <c r="M254" s="294"/>
      <c r="N254" s="295"/>
      <c r="O254" s="295"/>
      <c r="P254" s="295"/>
      <c r="Q254" s="295"/>
      <c r="R254" s="295"/>
      <c r="S254" s="295"/>
      <c r="T254" s="29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97" t="s">
        <v>225</v>
      </c>
      <c r="AU254" s="297" t="s">
        <v>91</v>
      </c>
      <c r="AV254" s="14" t="s">
        <v>140</v>
      </c>
      <c r="AW254" s="14" t="s">
        <v>33</v>
      </c>
      <c r="AX254" s="14" t="s">
        <v>85</v>
      </c>
      <c r="AY254" s="297" t="s">
        <v>217</v>
      </c>
    </row>
    <row r="255" s="12" customFormat="1" ht="22.8" customHeight="1">
      <c r="A255" s="12"/>
      <c r="B255" s="247"/>
      <c r="C255" s="248"/>
      <c r="D255" s="249" t="s">
        <v>77</v>
      </c>
      <c r="E255" s="260" t="s">
        <v>861</v>
      </c>
      <c r="F255" s="260" t="s">
        <v>862</v>
      </c>
      <c r="G255" s="248"/>
      <c r="H255" s="248"/>
      <c r="I255" s="251"/>
      <c r="J255" s="261">
        <f>BK255</f>
        <v>0</v>
      </c>
      <c r="K255" s="248"/>
      <c r="L255" s="252"/>
      <c r="M255" s="253"/>
      <c r="N255" s="254"/>
      <c r="O255" s="254"/>
      <c r="P255" s="255">
        <f>SUM(P256:P275)</f>
        <v>0</v>
      </c>
      <c r="Q255" s="254"/>
      <c r="R255" s="255">
        <f>SUM(R256:R275)</f>
        <v>0.033929499999999994</v>
      </c>
      <c r="S255" s="254"/>
      <c r="T255" s="256">
        <f>SUM(T256:T275)</f>
        <v>0.020357699999999996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57" t="s">
        <v>91</v>
      </c>
      <c r="AT255" s="258" t="s">
        <v>77</v>
      </c>
      <c r="AU255" s="258" t="s">
        <v>85</v>
      </c>
      <c r="AY255" s="257" t="s">
        <v>217</v>
      </c>
      <c r="BK255" s="259">
        <f>SUM(BK256:BK275)</f>
        <v>0</v>
      </c>
    </row>
    <row r="256" s="2" customFormat="1" ht="24.15" customHeight="1">
      <c r="A256" s="40"/>
      <c r="B256" s="41"/>
      <c r="C256" s="262" t="s">
        <v>442</v>
      </c>
      <c r="D256" s="262" t="s">
        <v>220</v>
      </c>
      <c r="E256" s="263" t="s">
        <v>864</v>
      </c>
      <c r="F256" s="264" t="s">
        <v>865</v>
      </c>
      <c r="G256" s="265" t="s">
        <v>223</v>
      </c>
      <c r="H256" s="266">
        <v>67.858999999999995</v>
      </c>
      <c r="I256" s="267"/>
      <c r="J256" s="268">
        <f>ROUND(I256*H256,2)</f>
        <v>0</v>
      </c>
      <c r="K256" s="269"/>
      <c r="L256" s="43"/>
      <c r="M256" s="270" t="s">
        <v>1</v>
      </c>
      <c r="N256" s="271" t="s">
        <v>44</v>
      </c>
      <c r="O256" s="99"/>
      <c r="P256" s="272">
        <f>O256*H256</f>
        <v>0</v>
      </c>
      <c r="Q256" s="272">
        <v>0</v>
      </c>
      <c r="R256" s="272">
        <f>Q256*H256</f>
        <v>0</v>
      </c>
      <c r="S256" s="272">
        <v>0.00029999999999999997</v>
      </c>
      <c r="T256" s="273">
        <f>S256*H256</f>
        <v>0.020357699999999996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74" t="s">
        <v>257</v>
      </c>
      <c r="AT256" s="274" t="s">
        <v>220</v>
      </c>
      <c r="AU256" s="274" t="s">
        <v>91</v>
      </c>
      <c r="AY256" s="17" t="s">
        <v>217</v>
      </c>
      <c r="BE256" s="159">
        <f>IF(N256="základná",J256,0)</f>
        <v>0</v>
      </c>
      <c r="BF256" s="159">
        <f>IF(N256="znížená",J256,0)</f>
        <v>0</v>
      </c>
      <c r="BG256" s="159">
        <f>IF(N256="zákl. prenesená",J256,0)</f>
        <v>0</v>
      </c>
      <c r="BH256" s="159">
        <f>IF(N256="zníž. prenesená",J256,0)</f>
        <v>0</v>
      </c>
      <c r="BI256" s="159">
        <f>IF(N256="nulová",J256,0)</f>
        <v>0</v>
      </c>
      <c r="BJ256" s="17" t="s">
        <v>91</v>
      </c>
      <c r="BK256" s="159">
        <f>ROUND(I256*H256,2)</f>
        <v>0</v>
      </c>
      <c r="BL256" s="17" t="s">
        <v>257</v>
      </c>
      <c r="BM256" s="274" t="s">
        <v>866</v>
      </c>
    </row>
    <row r="257" s="13" customFormat="1">
      <c r="A257" s="13"/>
      <c r="B257" s="275"/>
      <c r="C257" s="276"/>
      <c r="D257" s="277" t="s">
        <v>225</v>
      </c>
      <c r="E257" s="278" t="s">
        <v>1</v>
      </c>
      <c r="F257" s="279" t="s">
        <v>867</v>
      </c>
      <c r="G257" s="276"/>
      <c r="H257" s="280">
        <v>15.895</v>
      </c>
      <c r="I257" s="281"/>
      <c r="J257" s="276"/>
      <c r="K257" s="276"/>
      <c r="L257" s="282"/>
      <c r="M257" s="283"/>
      <c r="N257" s="284"/>
      <c r="O257" s="284"/>
      <c r="P257" s="284"/>
      <c r="Q257" s="284"/>
      <c r="R257" s="284"/>
      <c r="S257" s="284"/>
      <c r="T257" s="28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86" t="s">
        <v>225</v>
      </c>
      <c r="AU257" s="286" t="s">
        <v>91</v>
      </c>
      <c r="AV257" s="13" t="s">
        <v>91</v>
      </c>
      <c r="AW257" s="13" t="s">
        <v>33</v>
      </c>
      <c r="AX257" s="13" t="s">
        <v>78</v>
      </c>
      <c r="AY257" s="286" t="s">
        <v>217</v>
      </c>
    </row>
    <row r="258" s="13" customFormat="1">
      <c r="A258" s="13"/>
      <c r="B258" s="275"/>
      <c r="C258" s="276"/>
      <c r="D258" s="277" t="s">
        <v>225</v>
      </c>
      <c r="E258" s="278" t="s">
        <v>1</v>
      </c>
      <c r="F258" s="279" t="s">
        <v>122</v>
      </c>
      <c r="G258" s="276"/>
      <c r="H258" s="280">
        <v>48.732999999999997</v>
      </c>
      <c r="I258" s="281"/>
      <c r="J258" s="276"/>
      <c r="K258" s="276"/>
      <c r="L258" s="282"/>
      <c r="M258" s="283"/>
      <c r="N258" s="284"/>
      <c r="O258" s="284"/>
      <c r="P258" s="284"/>
      <c r="Q258" s="284"/>
      <c r="R258" s="284"/>
      <c r="S258" s="284"/>
      <c r="T258" s="28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86" t="s">
        <v>225</v>
      </c>
      <c r="AU258" s="286" t="s">
        <v>91</v>
      </c>
      <c r="AV258" s="13" t="s">
        <v>91</v>
      </c>
      <c r="AW258" s="13" t="s">
        <v>33</v>
      </c>
      <c r="AX258" s="13" t="s">
        <v>78</v>
      </c>
      <c r="AY258" s="286" t="s">
        <v>217</v>
      </c>
    </row>
    <row r="259" s="15" customFormat="1">
      <c r="A259" s="15"/>
      <c r="B259" s="298"/>
      <c r="C259" s="299"/>
      <c r="D259" s="277" t="s">
        <v>225</v>
      </c>
      <c r="E259" s="300" t="s">
        <v>133</v>
      </c>
      <c r="F259" s="301" t="s">
        <v>300</v>
      </c>
      <c r="G259" s="299"/>
      <c r="H259" s="302">
        <v>64.628</v>
      </c>
      <c r="I259" s="303"/>
      <c r="J259" s="299"/>
      <c r="K259" s="299"/>
      <c r="L259" s="304"/>
      <c r="M259" s="305"/>
      <c r="N259" s="306"/>
      <c r="O259" s="306"/>
      <c r="P259" s="306"/>
      <c r="Q259" s="306"/>
      <c r="R259" s="306"/>
      <c r="S259" s="306"/>
      <c r="T259" s="30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308" t="s">
        <v>225</v>
      </c>
      <c r="AU259" s="308" t="s">
        <v>91</v>
      </c>
      <c r="AV259" s="15" t="s">
        <v>234</v>
      </c>
      <c r="AW259" s="15" t="s">
        <v>33</v>
      </c>
      <c r="AX259" s="15" t="s">
        <v>78</v>
      </c>
      <c r="AY259" s="308" t="s">
        <v>217</v>
      </c>
    </row>
    <row r="260" s="13" customFormat="1">
      <c r="A260" s="13"/>
      <c r="B260" s="275"/>
      <c r="C260" s="276"/>
      <c r="D260" s="277" t="s">
        <v>225</v>
      </c>
      <c r="E260" s="278" t="s">
        <v>1</v>
      </c>
      <c r="F260" s="279" t="s">
        <v>868</v>
      </c>
      <c r="G260" s="276"/>
      <c r="H260" s="280">
        <v>3.2309999999999999</v>
      </c>
      <c r="I260" s="281"/>
      <c r="J260" s="276"/>
      <c r="K260" s="276"/>
      <c r="L260" s="282"/>
      <c r="M260" s="283"/>
      <c r="N260" s="284"/>
      <c r="O260" s="284"/>
      <c r="P260" s="284"/>
      <c r="Q260" s="284"/>
      <c r="R260" s="284"/>
      <c r="S260" s="284"/>
      <c r="T260" s="28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86" t="s">
        <v>225</v>
      </c>
      <c r="AU260" s="286" t="s">
        <v>91</v>
      </c>
      <c r="AV260" s="13" t="s">
        <v>91</v>
      </c>
      <c r="AW260" s="13" t="s">
        <v>33</v>
      </c>
      <c r="AX260" s="13" t="s">
        <v>78</v>
      </c>
      <c r="AY260" s="286" t="s">
        <v>217</v>
      </c>
    </row>
    <row r="261" s="14" customFormat="1">
      <c r="A261" s="14"/>
      <c r="B261" s="287"/>
      <c r="C261" s="288"/>
      <c r="D261" s="277" t="s">
        <v>225</v>
      </c>
      <c r="E261" s="289" t="s">
        <v>136</v>
      </c>
      <c r="F261" s="290" t="s">
        <v>228</v>
      </c>
      <c r="G261" s="288"/>
      <c r="H261" s="291">
        <v>67.858999999999995</v>
      </c>
      <c r="I261" s="292"/>
      <c r="J261" s="288"/>
      <c r="K261" s="288"/>
      <c r="L261" s="293"/>
      <c r="M261" s="294"/>
      <c r="N261" s="295"/>
      <c r="O261" s="295"/>
      <c r="P261" s="295"/>
      <c r="Q261" s="295"/>
      <c r="R261" s="295"/>
      <c r="S261" s="295"/>
      <c r="T261" s="29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97" t="s">
        <v>225</v>
      </c>
      <c r="AU261" s="297" t="s">
        <v>91</v>
      </c>
      <c r="AV261" s="14" t="s">
        <v>140</v>
      </c>
      <c r="AW261" s="14" t="s">
        <v>33</v>
      </c>
      <c r="AX261" s="14" t="s">
        <v>85</v>
      </c>
      <c r="AY261" s="297" t="s">
        <v>217</v>
      </c>
    </row>
    <row r="262" s="2" customFormat="1" ht="24.15" customHeight="1">
      <c r="A262" s="40"/>
      <c r="B262" s="41"/>
      <c r="C262" s="262" t="s">
        <v>446</v>
      </c>
      <c r="D262" s="262" t="s">
        <v>220</v>
      </c>
      <c r="E262" s="263" t="s">
        <v>870</v>
      </c>
      <c r="F262" s="264" t="s">
        <v>871</v>
      </c>
      <c r="G262" s="265" t="s">
        <v>223</v>
      </c>
      <c r="H262" s="266">
        <v>67.858999999999995</v>
      </c>
      <c r="I262" s="267"/>
      <c r="J262" s="268">
        <f>ROUND(I262*H262,2)</f>
        <v>0</v>
      </c>
      <c r="K262" s="269"/>
      <c r="L262" s="43"/>
      <c r="M262" s="270" t="s">
        <v>1</v>
      </c>
      <c r="N262" s="271" t="s">
        <v>44</v>
      </c>
      <c r="O262" s="99"/>
      <c r="P262" s="272">
        <f>O262*H262</f>
        <v>0</v>
      </c>
      <c r="Q262" s="272">
        <v>0.00012999999999999999</v>
      </c>
      <c r="R262" s="272">
        <f>Q262*H262</f>
        <v>0.0088216699999999985</v>
      </c>
      <c r="S262" s="272">
        <v>0</v>
      </c>
      <c r="T262" s="273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74" t="s">
        <v>257</v>
      </c>
      <c r="AT262" s="274" t="s">
        <v>220</v>
      </c>
      <c r="AU262" s="274" t="s">
        <v>91</v>
      </c>
      <c r="AY262" s="17" t="s">
        <v>217</v>
      </c>
      <c r="BE262" s="159">
        <f>IF(N262="základná",J262,0)</f>
        <v>0</v>
      </c>
      <c r="BF262" s="159">
        <f>IF(N262="znížená",J262,0)</f>
        <v>0</v>
      </c>
      <c r="BG262" s="159">
        <f>IF(N262="zákl. prenesená",J262,0)</f>
        <v>0</v>
      </c>
      <c r="BH262" s="159">
        <f>IF(N262="zníž. prenesená",J262,0)</f>
        <v>0</v>
      </c>
      <c r="BI262" s="159">
        <f>IF(N262="nulová",J262,0)</f>
        <v>0</v>
      </c>
      <c r="BJ262" s="17" t="s">
        <v>91</v>
      </c>
      <c r="BK262" s="159">
        <f>ROUND(I262*H262,2)</f>
        <v>0</v>
      </c>
      <c r="BL262" s="17" t="s">
        <v>257</v>
      </c>
      <c r="BM262" s="274" t="s">
        <v>872</v>
      </c>
    </row>
    <row r="263" s="13" customFormat="1">
      <c r="A263" s="13"/>
      <c r="B263" s="275"/>
      <c r="C263" s="276"/>
      <c r="D263" s="277" t="s">
        <v>225</v>
      </c>
      <c r="E263" s="278" t="s">
        <v>1</v>
      </c>
      <c r="F263" s="279" t="s">
        <v>136</v>
      </c>
      <c r="G263" s="276"/>
      <c r="H263" s="280">
        <v>67.858999999999995</v>
      </c>
      <c r="I263" s="281"/>
      <c r="J263" s="276"/>
      <c r="K263" s="276"/>
      <c r="L263" s="282"/>
      <c r="M263" s="283"/>
      <c r="N263" s="284"/>
      <c r="O263" s="284"/>
      <c r="P263" s="284"/>
      <c r="Q263" s="284"/>
      <c r="R263" s="284"/>
      <c r="S263" s="284"/>
      <c r="T263" s="28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86" t="s">
        <v>225</v>
      </c>
      <c r="AU263" s="286" t="s">
        <v>91</v>
      </c>
      <c r="AV263" s="13" t="s">
        <v>91</v>
      </c>
      <c r="AW263" s="13" t="s">
        <v>33</v>
      </c>
      <c r="AX263" s="13" t="s">
        <v>78</v>
      </c>
      <c r="AY263" s="286" t="s">
        <v>217</v>
      </c>
    </row>
    <row r="264" s="14" customFormat="1">
      <c r="A264" s="14"/>
      <c r="B264" s="287"/>
      <c r="C264" s="288"/>
      <c r="D264" s="277" t="s">
        <v>225</v>
      </c>
      <c r="E264" s="289" t="s">
        <v>1</v>
      </c>
      <c r="F264" s="290" t="s">
        <v>228</v>
      </c>
      <c r="G264" s="288"/>
      <c r="H264" s="291">
        <v>67.858999999999995</v>
      </c>
      <c r="I264" s="292"/>
      <c r="J264" s="288"/>
      <c r="K264" s="288"/>
      <c r="L264" s="293"/>
      <c r="M264" s="294"/>
      <c r="N264" s="295"/>
      <c r="O264" s="295"/>
      <c r="P264" s="295"/>
      <c r="Q264" s="295"/>
      <c r="R264" s="295"/>
      <c r="S264" s="295"/>
      <c r="T264" s="29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97" t="s">
        <v>225</v>
      </c>
      <c r="AU264" s="297" t="s">
        <v>91</v>
      </c>
      <c r="AV264" s="14" t="s">
        <v>140</v>
      </c>
      <c r="AW264" s="14" t="s">
        <v>33</v>
      </c>
      <c r="AX264" s="14" t="s">
        <v>85</v>
      </c>
      <c r="AY264" s="297" t="s">
        <v>217</v>
      </c>
    </row>
    <row r="265" s="2" customFormat="1" ht="24.15" customHeight="1">
      <c r="A265" s="40"/>
      <c r="B265" s="41"/>
      <c r="C265" s="262" t="s">
        <v>450</v>
      </c>
      <c r="D265" s="262" t="s">
        <v>220</v>
      </c>
      <c r="E265" s="263" t="s">
        <v>874</v>
      </c>
      <c r="F265" s="264" t="s">
        <v>875</v>
      </c>
      <c r="G265" s="265" t="s">
        <v>223</v>
      </c>
      <c r="H265" s="266">
        <v>67.858999999999995</v>
      </c>
      <c r="I265" s="267"/>
      <c r="J265" s="268">
        <f>ROUND(I265*H265,2)</f>
        <v>0</v>
      </c>
      <c r="K265" s="269"/>
      <c r="L265" s="43"/>
      <c r="M265" s="270" t="s">
        <v>1</v>
      </c>
      <c r="N265" s="271" t="s">
        <v>44</v>
      </c>
      <c r="O265" s="99"/>
      <c r="P265" s="272">
        <f>O265*H265</f>
        <v>0</v>
      </c>
      <c r="Q265" s="272">
        <v>0</v>
      </c>
      <c r="R265" s="272">
        <f>Q265*H265</f>
        <v>0</v>
      </c>
      <c r="S265" s="272">
        <v>0</v>
      </c>
      <c r="T265" s="273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74" t="s">
        <v>257</v>
      </c>
      <c r="AT265" s="274" t="s">
        <v>220</v>
      </c>
      <c r="AU265" s="274" t="s">
        <v>91</v>
      </c>
      <c r="AY265" s="17" t="s">
        <v>217</v>
      </c>
      <c r="BE265" s="159">
        <f>IF(N265="základná",J265,0)</f>
        <v>0</v>
      </c>
      <c r="BF265" s="159">
        <f>IF(N265="znížená",J265,0)</f>
        <v>0</v>
      </c>
      <c r="BG265" s="159">
        <f>IF(N265="zákl. prenesená",J265,0)</f>
        <v>0</v>
      </c>
      <c r="BH265" s="159">
        <f>IF(N265="zníž. prenesená",J265,0)</f>
        <v>0</v>
      </c>
      <c r="BI265" s="159">
        <f>IF(N265="nulová",J265,0)</f>
        <v>0</v>
      </c>
      <c r="BJ265" s="17" t="s">
        <v>91</v>
      </c>
      <c r="BK265" s="159">
        <f>ROUND(I265*H265,2)</f>
        <v>0</v>
      </c>
      <c r="BL265" s="17" t="s">
        <v>257</v>
      </c>
      <c r="BM265" s="274" t="s">
        <v>876</v>
      </c>
    </row>
    <row r="266" s="13" customFormat="1">
      <c r="A266" s="13"/>
      <c r="B266" s="275"/>
      <c r="C266" s="276"/>
      <c r="D266" s="277" t="s">
        <v>225</v>
      </c>
      <c r="E266" s="278" t="s">
        <v>1</v>
      </c>
      <c r="F266" s="279" t="s">
        <v>136</v>
      </c>
      <c r="G266" s="276"/>
      <c r="H266" s="280">
        <v>67.858999999999995</v>
      </c>
      <c r="I266" s="281"/>
      <c r="J266" s="276"/>
      <c r="K266" s="276"/>
      <c r="L266" s="282"/>
      <c r="M266" s="283"/>
      <c r="N266" s="284"/>
      <c r="O266" s="284"/>
      <c r="P266" s="284"/>
      <c r="Q266" s="284"/>
      <c r="R266" s="284"/>
      <c r="S266" s="284"/>
      <c r="T266" s="28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86" t="s">
        <v>225</v>
      </c>
      <c r="AU266" s="286" t="s">
        <v>91</v>
      </c>
      <c r="AV266" s="13" t="s">
        <v>91</v>
      </c>
      <c r="AW266" s="13" t="s">
        <v>33</v>
      </c>
      <c r="AX266" s="13" t="s">
        <v>85</v>
      </c>
      <c r="AY266" s="286" t="s">
        <v>217</v>
      </c>
    </row>
    <row r="267" s="2" customFormat="1" ht="24.15" customHeight="1">
      <c r="A267" s="40"/>
      <c r="B267" s="41"/>
      <c r="C267" s="262" t="s">
        <v>454</v>
      </c>
      <c r="D267" s="262" t="s">
        <v>220</v>
      </c>
      <c r="E267" s="263" t="s">
        <v>878</v>
      </c>
      <c r="F267" s="264" t="s">
        <v>879</v>
      </c>
      <c r="G267" s="265" t="s">
        <v>223</v>
      </c>
      <c r="H267" s="266">
        <v>67.858999999999995</v>
      </c>
      <c r="I267" s="267"/>
      <c r="J267" s="268">
        <f>ROUND(I267*H267,2)</f>
        <v>0</v>
      </c>
      <c r="K267" s="269"/>
      <c r="L267" s="43"/>
      <c r="M267" s="270" t="s">
        <v>1</v>
      </c>
      <c r="N267" s="271" t="s">
        <v>44</v>
      </c>
      <c r="O267" s="99"/>
      <c r="P267" s="272">
        <f>O267*H267</f>
        <v>0</v>
      </c>
      <c r="Q267" s="272">
        <v>3.0000000000000001E-05</v>
      </c>
      <c r="R267" s="272">
        <f>Q267*H267</f>
        <v>0.0020357699999999997</v>
      </c>
      <c r="S267" s="272">
        <v>0</v>
      </c>
      <c r="T267" s="273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74" t="s">
        <v>257</v>
      </c>
      <c r="AT267" s="274" t="s">
        <v>220</v>
      </c>
      <c r="AU267" s="274" t="s">
        <v>91</v>
      </c>
      <c r="AY267" s="17" t="s">
        <v>217</v>
      </c>
      <c r="BE267" s="159">
        <f>IF(N267="základná",J267,0)</f>
        <v>0</v>
      </c>
      <c r="BF267" s="159">
        <f>IF(N267="znížená",J267,0)</f>
        <v>0</v>
      </c>
      <c r="BG267" s="159">
        <f>IF(N267="zákl. prenesená",J267,0)</f>
        <v>0</v>
      </c>
      <c r="BH267" s="159">
        <f>IF(N267="zníž. prenesená",J267,0)</f>
        <v>0</v>
      </c>
      <c r="BI267" s="159">
        <f>IF(N267="nulová",J267,0)</f>
        <v>0</v>
      </c>
      <c r="BJ267" s="17" t="s">
        <v>91</v>
      </c>
      <c r="BK267" s="159">
        <f>ROUND(I267*H267,2)</f>
        <v>0</v>
      </c>
      <c r="BL267" s="17" t="s">
        <v>257</v>
      </c>
      <c r="BM267" s="274" t="s">
        <v>880</v>
      </c>
    </row>
    <row r="268" s="13" customFormat="1">
      <c r="A268" s="13"/>
      <c r="B268" s="275"/>
      <c r="C268" s="276"/>
      <c r="D268" s="277" t="s">
        <v>225</v>
      </c>
      <c r="E268" s="278" t="s">
        <v>1</v>
      </c>
      <c r="F268" s="279" t="s">
        <v>136</v>
      </c>
      <c r="G268" s="276"/>
      <c r="H268" s="280">
        <v>67.858999999999995</v>
      </c>
      <c r="I268" s="281"/>
      <c r="J268" s="276"/>
      <c r="K268" s="276"/>
      <c r="L268" s="282"/>
      <c r="M268" s="283"/>
      <c r="N268" s="284"/>
      <c r="O268" s="284"/>
      <c r="P268" s="284"/>
      <c r="Q268" s="284"/>
      <c r="R268" s="284"/>
      <c r="S268" s="284"/>
      <c r="T268" s="28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86" t="s">
        <v>225</v>
      </c>
      <c r="AU268" s="286" t="s">
        <v>91</v>
      </c>
      <c r="AV268" s="13" t="s">
        <v>91</v>
      </c>
      <c r="AW268" s="13" t="s">
        <v>33</v>
      </c>
      <c r="AX268" s="13" t="s">
        <v>78</v>
      </c>
      <c r="AY268" s="286" t="s">
        <v>217</v>
      </c>
    </row>
    <row r="269" s="14" customFormat="1">
      <c r="A269" s="14"/>
      <c r="B269" s="287"/>
      <c r="C269" s="288"/>
      <c r="D269" s="277" t="s">
        <v>225</v>
      </c>
      <c r="E269" s="289" t="s">
        <v>1</v>
      </c>
      <c r="F269" s="290" t="s">
        <v>228</v>
      </c>
      <c r="G269" s="288"/>
      <c r="H269" s="291">
        <v>67.858999999999995</v>
      </c>
      <c r="I269" s="292"/>
      <c r="J269" s="288"/>
      <c r="K269" s="288"/>
      <c r="L269" s="293"/>
      <c r="M269" s="294"/>
      <c r="N269" s="295"/>
      <c r="O269" s="295"/>
      <c r="P269" s="295"/>
      <c r="Q269" s="295"/>
      <c r="R269" s="295"/>
      <c r="S269" s="295"/>
      <c r="T269" s="29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97" t="s">
        <v>225</v>
      </c>
      <c r="AU269" s="297" t="s">
        <v>91</v>
      </c>
      <c r="AV269" s="14" t="s">
        <v>140</v>
      </c>
      <c r="AW269" s="14" t="s">
        <v>33</v>
      </c>
      <c r="AX269" s="14" t="s">
        <v>85</v>
      </c>
      <c r="AY269" s="297" t="s">
        <v>217</v>
      </c>
    </row>
    <row r="270" s="2" customFormat="1" ht="24.15" customHeight="1">
      <c r="A270" s="40"/>
      <c r="B270" s="41"/>
      <c r="C270" s="262" t="s">
        <v>458</v>
      </c>
      <c r="D270" s="262" t="s">
        <v>220</v>
      </c>
      <c r="E270" s="263" t="s">
        <v>882</v>
      </c>
      <c r="F270" s="264" t="s">
        <v>883</v>
      </c>
      <c r="G270" s="265" t="s">
        <v>223</v>
      </c>
      <c r="H270" s="266">
        <v>15.895</v>
      </c>
      <c r="I270" s="267"/>
      <c r="J270" s="268">
        <f>ROUND(I270*H270,2)</f>
        <v>0</v>
      </c>
      <c r="K270" s="269"/>
      <c r="L270" s="43"/>
      <c r="M270" s="270" t="s">
        <v>1</v>
      </c>
      <c r="N270" s="271" t="s">
        <v>44</v>
      </c>
      <c r="O270" s="99"/>
      <c r="P270" s="272">
        <f>O270*H270</f>
        <v>0</v>
      </c>
      <c r="Q270" s="272">
        <v>0</v>
      </c>
      <c r="R270" s="272">
        <f>Q270*H270</f>
        <v>0</v>
      </c>
      <c r="S270" s="272">
        <v>0</v>
      </c>
      <c r="T270" s="273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74" t="s">
        <v>257</v>
      </c>
      <c r="AT270" s="274" t="s">
        <v>220</v>
      </c>
      <c r="AU270" s="274" t="s">
        <v>91</v>
      </c>
      <c r="AY270" s="17" t="s">
        <v>217</v>
      </c>
      <c r="BE270" s="159">
        <f>IF(N270="základná",J270,0)</f>
        <v>0</v>
      </c>
      <c r="BF270" s="159">
        <f>IF(N270="znížená",J270,0)</f>
        <v>0</v>
      </c>
      <c r="BG270" s="159">
        <f>IF(N270="zákl. prenesená",J270,0)</f>
        <v>0</v>
      </c>
      <c r="BH270" s="159">
        <f>IF(N270="zníž. prenesená",J270,0)</f>
        <v>0</v>
      </c>
      <c r="BI270" s="159">
        <f>IF(N270="nulová",J270,0)</f>
        <v>0</v>
      </c>
      <c r="BJ270" s="17" t="s">
        <v>91</v>
      </c>
      <c r="BK270" s="159">
        <f>ROUND(I270*H270,2)</f>
        <v>0</v>
      </c>
      <c r="BL270" s="17" t="s">
        <v>257</v>
      </c>
      <c r="BM270" s="274" t="s">
        <v>884</v>
      </c>
    </row>
    <row r="271" s="13" customFormat="1">
      <c r="A271" s="13"/>
      <c r="B271" s="275"/>
      <c r="C271" s="276"/>
      <c r="D271" s="277" t="s">
        <v>225</v>
      </c>
      <c r="E271" s="278" t="s">
        <v>1</v>
      </c>
      <c r="F271" s="279" t="s">
        <v>113</v>
      </c>
      <c r="G271" s="276"/>
      <c r="H271" s="280">
        <v>15.895</v>
      </c>
      <c r="I271" s="281"/>
      <c r="J271" s="276"/>
      <c r="K271" s="276"/>
      <c r="L271" s="282"/>
      <c r="M271" s="283"/>
      <c r="N271" s="284"/>
      <c r="O271" s="284"/>
      <c r="P271" s="284"/>
      <c r="Q271" s="284"/>
      <c r="R271" s="284"/>
      <c r="S271" s="284"/>
      <c r="T271" s="28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86" t="s">
        <v>225</v>
      </c>
      <c r="AU271" s="286" t="s">
        <v>91</v>
      </c>
      <c r="AV271" s="13" t="s">
        <v>91</v>
      </c>
      <c r="AW271" s="13" t="s">
        <v>33</v>
      </c>
      <c r="AX271" s="13" t="s">
        <v>78</v>
      </c>
      <c r="AY271" s="286" t="s">
        <v>217</v>
      </c>
    </row>
    <row r="272" s="14" customFormat="1">
      <c r="A272" s="14"/>
      <c r="B272" s="287"/>
      <c r="C272" s="288"/>
      <c r="D272" s="277" t="s">
        <v>225</v>
      </c>
      <c r="E272" s="289" t="s">
        <v>1</v>
      </c>
      <c r="F272" s="290" t="s">
        <v>228</v>
      </c>
      <c r="G272" s="288"/>
      <c r="H272" s="291">
        <v>15.895</v>
      </c>
      <c r="I272" s="292"/>
      <c r="J272" s="288"/>
      <c r="K272" s="288"/>
      <c r="L272" s="293"/>
      <c r="M272" s="294"/>
      <c r="N272" s="295"/>
      <c r="O272" s="295"/>
      <c r="P272" s="295"/>
      <c r="Q272" s="295"/>
      <c r="R272" s="295"/>
      <c r="S272" s="295"/>
      <c r="T272" s="29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97" t="s">
        <v>225</v>
      </c>
      <c r="AU272" s="297" t="s">
        <v>91</v>
      </c>
      <c r="AV272" s="14" t="s">
        <v>140</v>
      </c>
      <c r="AW272" s="14" t="s">
        <v>33</v>
      </c>
      <c r="AX272" s="14" t="s">
        <v>85</v>
      </c>
      <c r="AY272" s="297" t="s">
        <v>217</v>
      </c>
    </row>
    <row r="273" s="2" customFormat="1" ht="44.25" customHeight="1">
      <c r="A273" s="40"/>
      <c r="B273" s="41"/>
      <c r="C273" s="262" t="s">
        <v>464</v>
      </c>
      <c r="D273" s="262" t="s">
        <v>220</v>
      </c>
      <c r="E273" s="263" t="s">
        <v>886</v>
      </c>
      <c r="F273" s="264" t="s">
        <v>887</v>
      </c>
      <c r="G273" s="265" t="s">
        <v>223</v>
      </c>
      <c r="H273" s="266">
        <v>67.858999999999995</v>
      </c>
      <c r="I273" s="267"/>
      <c r="J273" s="268">
        <f>ROUND(I273*H273,2)</f>
        <v>0</v>
      </c>
      <c r="K273" s="269"/>
      <c r="L273" s="43"/>
      <c r="M273" s="270" t="s">
        <v>1</v>
      </c>
      <c r="N273" s="271" t="s">
        <v>44</v>
      </c>
      <c r="O273" s="99"/>
      <c r="P273" s="272">
        <f>O273*H273</f>
        <v>0</v>
      </c>
      <c r="Q273" s="272">
        <v>0.00034000000000000002</v>
      </c>
      <c r="R273" s="272">
        <f>Q273*H273</f>
        <v>0.023072059999999998</v>
      </c>
      <c r="S273" s="272">
        <v>0</v>
      </c>
      <c r="T273" s="273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74" t="s">
        <v>257</v>
      </c>
      <c r="AT273" s="274" t="s">
        <v>220</v>
      </c>
      <c r="AU273" s="274" t="s">
        <v>91</v>
      </c>
      <c r="AY273" s="17" t="s">
        <v>217</v>
      </c>
      <c r="BE273" s="159">
        <f>IF(N273="základná",J273,0)</f>
        <v>0</v>
      </c>
      <c r="BF273" s="159">
        <f>IF(N273="znížená",J273,0)</f>
        <v>0</v>
      </c>
      <c r="BG273" s="159">
        <f>IF(N273="zákl. prenesená",J273,0)</f>
        <v>0</v>
      </c>
      <c r="BH273" s="159">
        <f>IF(N273="zníž. prenesená",J273,0)</f>
        <v>0</v>
      </c>
      <c r="BI273" s="159">
        <f>IF(N273="nulová",J273,0)</f>
        <v>0</v>
      </c>
      <c r="BJ273" s="17" t="s">
        <v>91</v>
      </c>
      <c r="BK273" s="159">
        <f>ROUND(I273*H273,2)</f>
        <v>0</v>
      </c>
      <c r="BL273" s="17" t="s">
        <v>257</v>
      </c>
      <c r="BM273" s="274" t="s">
        <v>888</v>
      </c>
    </row>
    <row r="274" s="13" customFormat="1">
      <c r="A274" s="13"/>
      <c r="B274" s="275"/>
      <c r="C274" s="276"/>
      <c r="D274" s="277" t="s">
        <v>225</v>
      </c>
      <c r="E274" s="278" t="s">
        <v>1</v>
      </c>
      <c r="F274" s="279" t="s">
        <v>136</v>
      </c>
      <c r="G274" s="276"/>
      <c r="H274" s="280">
        <v>67.858999999999995</v>
      </c>
      <c r="I274" s="281"/>
      <c r="J274" s="276"/>
      <c r="K274" s="276"/>
      <c r="L274" s="282"/>
      <c r="M274" s="283"/>
      <c r="N274" s="284"/>
      <c r="O274" s="284"/>
      <c r="P274" s="284"/>
      <c r="Q274" s="284"/>
      <c r="R274" s="284"/>
      <c r="S274" s="284"/>
      <c r="T274" s="28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86" t="s">
        <v>225</v>
      </c>
      <c r="AU274" s="286" t="s">
        <v>91</v>
      </c>
      <c r="AV274" s="13" t="s">
        <v>91</v>
      </c>
      <c r="AW274" s="13" t="s">
        <v>33</v>
      </c>
      <c r="AX274" s="13" t="s">
        <v>78</v>
      </c>
      <c r="AY274" s="286" t="s">
        <v>217</v>
      </c>
    </row>
    <row r="275" s="14" customFormat="1">
      <c r="A275" s="14"/>
      <c r="B275" s="287"/>
      <c r="C275" s="288"/>
      <c r="D275" s="277" t="s">
        <v>225</v>
      </c>
      <c r="E275" s="289" t="s">
        <v>1</v>
      </c>
      <c r="F275" s="290" t="s">
        <v>228</v>
      </c>
      <c r="G275" s="288"/>
      <c r="H275" s="291">
        <v>67.858999999999995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97" t="s">
        <v>225</v>
      </c>
      <c r="AU275" s="297" t="s">
        <v>91</v>
      </c>
      <c r="AV275" s="14" t="s">
        <v>140</v>
      </c>
      <c r="AW275" s="14" t="s">
        <v>33</v>
      </c>
      <c r="AX275" s="14" t="s">
        <v>85</v>
      </c>
      <c r="AY275" s="297" t="s">
        <v>217</v>
      </c>
    </row>
    <row r="276" s="12" customFormat="1" ht="25.92" customHeight="1">
      <c r="A276" s="12"/>
      <c r="B276" s="247"/>
      <c r="C276" s="248"/>
      <c r="D276" s="249" t="s">
        <v>77</v>
      </c>
      <c r="E276" s="250" t="s">
        <v>386</v>
      </c>
      <c r="F276" s="250" t="s">
        <v>889</v>
      </c>
      <c r="G276" s="248"/>
      <c r="H276" s="248"/>
      <c r="I276" s="251"/>
      <c r="J276" s="226">
        <f>BK276</f>
        <v>0</v>
      </c>
      <c r="K276" s="248"/>
      <c r="L276" s="252"/>
      <c r="M276" s="253"/>
      <c r="N276" s="254"/>
      <c r="O276" s="254"/>
      <c r="P276" s="255">
        <f>P277+P288</f>
        <v>0</v>
      </c>
      <c r="Q276" s="254"/>
      <c r="R276" s="255">
        <f>R277+R288</f>
        <v>0.0050000000000000001</v>
      </c>
      <c r="S276" s="254"/>
      <c r="T276" s="256">
        <f>T277+T288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57" t="s">
        <v>234</v>
      </c>
      <c r="AT276" s="258" t="s">
        <v>77</v>
      </c>
      <c r="AU276" s="258" t="s">
        <v>78</v>
      </c>
      <c r="AY276" s="257" t="s">
        <v>217</v>
      </c>
      <c r="BK276" s="259">
        <f>BK277+BK288</f>
        <v>0</v>
      </c>
    </row>
    <row r="277" s="12" customFormat="1" ht="22.8" customHeight="1">
      <c r="A277" s="12"/>
      <c r="B277" s="247"/>
      <c r="C277" s="248"/>
      <c r="D277" s="249" t="s">
        <v>77</v>
      </c>
      <c r="E277" s="260" t="s">
        <v>890</v>
      </c>
      <c r="F277" s="260" t="s">
        <v>891</v>
      </c>
      <c r="G277" s="248"/>
      <c r="H277" s="248"/>
      <c r="I277" s="251"/>
      <c r="J277" s="261">
        <f>BK277</f>
        <v>0</v>
      </c>
      <c r="K277" s="248"/>
      <c r="L277" s="252"/>
      <c r="M277" s="253"/>
      <c r="N277" s="254"/>
      <c r="O277" s="254"/>
      <c r="P277" s="255">
        <f>SUM(P278:P287)</f>
        <v>0</v>
      </c>
      <c r="Q277" s="254"/>
      <c r="R277" s="255">
        <f>SUM(R278:R287)</f>
        <v>0.0050000000000000001</v>
      </c>
      <c r="S277" s="254"/>
      <c r="T277" s="256">
        <f>SUM(T278:T287)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57" t="s">
        <v>234</v>
      </c>
      <c r="AT277" s="258" t="s">
        <v>77</v>
      </c>
      <c r="AU277" s="258" t="s">
        <v>85</v>
      </c>
      <c r="AY277" s="257" t="s">
        <v>217</v>
      </c>
      <c r="BK277" s="259">
        <f>SUM(BK278:BK287)</f>
        <v>0</v>
      </c>
    </row>
    <row r="278" s="2" customFormat="1" ht="24.15" customHeight="1">
      <c r="A278" s="40"/>
      <c r="B278" s="41"/>
      <c r="C278" s="262" t="s">
        <v>468</v>
      </c>
      <c r="D278" s="262" t="s">
        <v>220</v>
      </c>
      <c r="E278" s="263" t="s">
        <v>893</v>
      </c>
      <c r="F278" s="264" t="s">
        <v>894</v>
      </c>
      <c r="G278" s="265" t="s">
        <v>305</v>
      </c>
      <c r="H278" s="266">
        <v>2</v>
      </c>
      <c r="I278" s="267"/>
      <c r="J278" s="268">
        <f>ROUND(I278*H278,2)</f>
        <v>0</v>
      </c>
      <c r="K278" s="269"/>
      <c r="L278" s="43"/>
      <c r="M278" s="270" t="s">
        <v>1</v>
      </c>
      <c r="N278" s="271" t="s">
        <v>44</v>
      </c>
      <c r="O278" s="99"/>
      <c r="P278" s="272">
        <f>O278*H278</f>
        <v>0</v>
      </c>
      <c r="Q278" s="272">
        <v>0</v>
      </c>
      <c r="R278" s="272">
        <f>Q278*H278</f>
        <v>0</v>
      </c>
      <c r="S278" s="272">
        <v>0</v>
      </c>
      <c r="T278" s="273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74" t="s">
        <v>526</v>
      </c>
      <c r="AT278" s="274" t="s">
        <v>220</v>
      </c>
      <c r="AU278" s="274" t="s">
        <v>91</v>
      </c>
      <c r="AY278" s="17" t="s">
        <v>217</v>
      </c>
      <c r="BE278" s="159">
        <f>IF(N278="základná",J278,0)</f>
        <v>0</v>
      </c>
      <c r="BF278" s="159">
        <f>IF(N278="znížená",J278,0)</f>
        <v>0</v>
      </c>
      <c r="BG278" s="159">
        <f>IF(N278="zákl. prenesená",J278,0)</f>
        <v>0</v>
      </c>
      <c r="BH278" s="159">
        <f>IF(N278="zníž. prenesená",J278,0)</f>
        <v>0</v>
      </c>
      <c r="BI278" s="159">
        <f>IF(N278="nulová",J278,0)</f>
        <v>0</v>
      </c>
      <c r="BJ278" s="17" t="s">
        <v>91</v>
      </c>
      <c r="BK278" s="159">
        <f>ROUND(I278*H278,2)</f>
        <v>0</v>
      </c>
      <c r="BL278" s="17" t="s">
        <v>526</v>
      </c>
      <c r="BM278" s="274" t="s">
        <v>895</v>
      </c>
    </row>
    <row r="279" s="13" customFormat="1">
      <c r="A279" s="13"/>
      <c r="B279" s="275"/>
      <c r="C279" s="276"/>
      <c r="D279" s="277" t="s">
        <v>225</v>
      </c>
      <c r="E279" s="278" t="s">
        <v>1</v>
      </c>
      <c r="F279" s="279" t="s">
        <v>1099</v>
      </c>
      <c r="G279" s="276"/>
      <c r="H279" s="280">
        <v>2</v>
      </c>
      <c r="I279" s="281"/>
      <c r="J279" s="276"/>
      <c r="K279" s="276"/>
      <c r="L279" s="282"/>
      <c r="M279" s="283"/>
      <c r="N279" s="284"/>
      <c r="O279" s="284"/>
      <c r="P279" s="284"/>
      <c r="Q279" s="284"/>
      <c r="R279" s="284"/>
      <c r="S279" s="284"/>
      <c r="T279" s="28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86" t="s">
        <v>225</v>
      </c>
      <c r="AU279" s="286" t="s">
        <v>91</v>
      </c>
      <c r="AV279" s="13" t="s">
        <v>91</v>
      </c>
      <c r="AW279" s="13" t="s">
        <v>33</v>
      </c>
      <c r="AX279" s="13" t="s">
        <v>78</v>
      </c>
      <c r="AY279" s="286" t="s">
        <v>217</v>
      </c>
    </row>
    <row r="280" s="14" customFormat="1">
      <c r="A280" s="14"/>
      <c r="B280" s="287"/>
      <c r="C280" s="288"/>
      <c r="D280" s="277" t="s">
        <v>225</v>
      </c>
      <c r="E280" s="289" t="s">
        <v>138</v>
      </c>
      <c r="F280" s="290" t="s">
        <v>228</v>
      </c>
      <c r="G280" s="288"/>
      <c r="H280" s="291">
        <v>2</v>
      </c>
      <c r="I280" s="292"/>
      <c r="J280" s="288"/>
      <c r="K280" s="288"/>
      <c r="L280" s="293"/>
      <c r="M280" s="294"/>
      <c r="N280" s="295"/>
      <c r="O280" s="295"/>
      <c r="P280" s="295"/>
      <c r="Q280" s="295"/>
      <c r="R280" s="295"/>
      <c r="S280" s="295"/>
      <c r="T280" s="29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97" t="s">
        <v>225</v>
      </c>
      <c r="AU280" s="297" t="s">
        <v>91</v>
      </c>
      <c r="AV280" s="14" t="s">
        <v>140</v>
      </c>
      <c r="AW280" s="14" t="s">
        <v>33</v>
      </c>
      <c r="AX280" s="14" t="s">
        <v>85</v>
      </c>
      <c r="AY280" s="297" t="s">
        <v>217</v>
      </c>
    </row>
    <row r="281" s="2" customFormat="1" ht="24.15" customHeight="1">
      <c r="A281" s="40"/>
      <c r="B281" s="41"/>
      <c r="C281" s="309" t="s">
        <v>472</v>
      </c>
      <c r="D281" s="309" t="s">
        <v>386</v>
      </c>
      <c r="E281" s="310" t="s">
        <v>899</v>
      </c>
      <c r="F281" s="311" t="s">
        <v>900</v>
      </c>
      <c r="G281" s="312" t="s">
        <v>305</v>
      </c>
      <c r="H281" s="313">
        <v>2</v>
      </c>
      <c r="I281" s="314"/>
      <c r="J281" s="315">
        <f>ROUND(I281*H281,2)</f>
        <v>0</v>
      </c>
      <c r="K281" s="316"/>
      <c r="L281" s="317"/>
      <c r="M281" s="318" t="s">
        <v>1</v>
      </c>
      <c r="N281" s="319" t="s">
        <v>44</v>
      </c>
      <c r="O281" s="99"/>
      <c r="P281" s="272">
        <f>O281*H281</f>
        <v>0</v>
      </c>
      <c r="Q281" s="272">
        <v>0.0025000000000000001</v>
      </c>
      <c r="R281" s="272">
        <f>Q281*H281</f>
        <v>0.0050000000000000001</v>
      </c>
      <c r="S281" s="272">
        <v>0</v>
      </c>
      <c r="T281" s="273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74" t="s">
        <v>807</v>
      </c>
      <c r="AT281" s="274" t="s">
        <v>386</v>
      </c>
      <c r="AU281" s="274" t="s">
        <v>91</v>
      </c>
      <c r="AY281" s="17" t="s">
        <v>217</v>
      </c>
      <c r="BE281" s="159">
        <f>IF(N281="základná",J281,0)</f>
        <v>0</v>
      </c>
      <c r="BF281" s="159">
        <f>IF(N281="znížená",J281,0)</f>
        <v>0</v>
      </c>
      <c r="BG281" s="159">
        <f>IF(N281="zákl. prenesená",J281,0)</f>
        <v>0</v>
      </c>
      <c r="BH281" s="159">
        <f>IF(N281="zníž. prenesená",J281,0)</f>
        <v>0</v>
      </c>
      <c r="BI281" s="159">
        <f>IF(N281="nulová",J281,0)</f>
        <v>0</v>
      </c>
      <c r="BJ281" s="17" t="s">
        <v>91</v>
      </c>
      <c r="BK281" s="159">
        <f>ROUND(I281*H281,2)</f>
        <v>0</v>
      </c>
      <c r="BL281" s="17" t="s">
        <v>807</v>
      </c>
      <c r="BM281" s="274" t="s">
        <v>901</v>
      </c>
    </row>
    <row r="282" s="2" customFormat="1" ht="21.75" customHeight="1">
      <c r="A282" s="40"/>
      <c r="B282" s="41"/>
      <c r="C282" s="262" t="s">
        <v>476</v>
      </c>
      <c r="D282" s="262" t="s">
        <v>220</v>
      </c>
      <c r="E282" s="263" t="s">
        <v>903</v>
      </c>
      <c r="F282" s="264" t="s">
        <v>904</v>
      </c>
      <c r="G282" s="265" t="s">
        <v>305</v>
      </c>
      <c r="H282" s="266">
        <v>2</v>
      </c>
      <c r="I282" s="267"/>
      <c r="J282" s="268">
        <f>ROUND(I282*H282,2)</f>
        <v>0</v>
      </c>
      <c r="K282" s="269"/>
      <c r="L282" s="43"/>
      <c r="M282" s="270" t="s">
        <v>1</v>
      </c>
      <c r="N282" s="271" t="s">
        <v>44</v>
      </c>
      <c r="O282" s="99"/>
      <c r="P282" s="272">
        <f>O282*H282</f>
        <v>0</v>
      </c>
      <c r="Q282" s="272">
        <v>0</v>
      </c>
      <c r="R282" s="272">
        <f>Q282*H282</f>
        <v>0</v>
      </c>
      <c r="S282" s="272">
        <v>0</v>
      </c>
      <c r="T282" s="273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74" t="s">
        <v>526</v>
      </c>
      <c r="AT282" s="274" t="s">
        <v>220</v>
      </c>
      <c r="AU282" s="274" t="s">
        <v>91</v>
      </c>
      <c r="AY282" s="17" t="s">
        <v>217</v>
      </c>
      <c r="BE282" s="159">
        <f>IF(N282="základná",J282,0)</f>
        <v>0</v>
      </c>
      <c r="BF282" s="159">
        <f>IF(N282="znížená",J282,0)</f>
        <v>0</v>
      </c>
      <c r="BG282" s="159">
        <f>IF(N282="zákl. prenesená",J282,0)</f>
        <v>0</v>
      </c>
      <c r="BH282" s="159">
        <f>IF(N282="zníž. prenesená",J282,0)</f>
        <v>0</v>
      </c>
      <c r="BI282" s="159">
        <f>IF(N282="nulová",J282,0)</f>
        <v>0</v>
      </c>
      <c r="BJ282" s="17" t="s">
        <v>91</v>
      </c>
      <c r="BK282" s="159">
        <f>ROUND(I282*H282,2)</f>
        <v>0</v>
      </c>
      <c r="BL282" s="17" t="s">
        <v>526</v>
      </c>
      <c r="BM282" s="274" t="s">
        <v>905</v>
      </c>
    </row>
    <row r="283" s="13" customFormat="1">
      <c r="A283" s="13"/>
      <c r="B283" s="275"/>
      <c r="C283" s="276"/>
      <c r="D283" s="277" t="s">
        <v>225</v>
      </c>
      <c r="E283" s="278" t="s">
        <v>1</v>
      </c>
      <c r="F283" s="279" t="s">
        <v>138</v>
      </c>
      <c r="G283" s="276"/>
      <c r="H283" s="280">
        <v>2</v>
      </c>
      <c r="I283" s="281"/>
      <c r="J283" s="276"/>
      <c r="K283" s="276"/>
      <c r="L283" s="282"/>
      <c r="M283" s="283"/>
      <c r="N283" s="284"/>
      <c r="O283" s="284"/>
      <c r="P283" s="284"/>
      <c r="Q283" s="284"/>
      <c r="R283" s="284"/>
      <c r="S283" s="284"/>
      <c r="T283" s="28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86" t="s">
        <v>225</v>
      </c>
      <c r="AU283" s="286" t="s">
        <v>91</v>
      </c>
      <c r="AV283" s="13" t="s">
        <v>91</v>
      </c>
      <c r="AW283" s="13" t="s">
        <v>33</v>
      </c>
      <c r="AX283" s="13" t="s">
        <v>85</v>
      </c>
      <c r="AY283" s="286" t="s">
        <v>217</v>
      </c>
    </row>
    <row r="284" s="2" customFormat="1" ht="24.15" customHeight="1">
      <c r="A284" s="40"/>
      <c r="B284" s="41"/>
      <c r="C284" s="262" t="s">
        <v>482</v>
      </c>
      <c r="D284" s="262" t="s">
        <v>220</v>
      </c>
      <c r="E284" s="263" t="s">
        <v>907</v>
      </c>
      <c r="F284" s="264" t="s">
        <v>908</v>
      </c>
      <c r="G284" s="265" t="s">
        <v>909</v>
      </c>
      <c r="H284" s="266">
        <v>1</v>
      </c>
      <c r="I284" s="267"/>
      <c r="J284" s="268">
        <f>ROUND(I284*H284,2)</f>
        <v>0</v>
      </c>
      <c r="K284" s="269"/>
      <c r="L284" s="43"/>
      <c r="M284" s="270" t="s">
        <v>1</v>
      </c>
      <c r="N284" s="271" t="s">
        <v>44</v>
      </c>
      <c r="O284" s="99"/>
      <c r="P284" s="272">
        <f>O284*H284</f>
        <v>0</v>
      </c>
      <c r="Q284" s="272">
        <v>0</v>
      </c>
      <c r="R284" s="272">
        <f>Q284*H284</f>
        <v>0</v>
      </c>
      <c r="S284" s="272">
        <v>0</v>
      </c>
      <c r="T284" s="273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74" t="s">
        <v>526</v>
      </c>
      <c r="AT284" s="274" t="s">
        <v>220</v>
      </c>
      <c r="AU284" s="274" t="s">
        <v>91</v>
      </c>
      <c r="AY284" s="17" t="s">
        <v>217</v>
      </c>
      <c r="BE284" s="159">
        <f>IF(N284="základná",J284,0)</f>
        <v>0</v>
      </c>
      <c r="BF284" s="159">
        <f>IF(N284="znížená",J284,0)</f>
        <v>0</v>
      </c>
      <c r="BG284" s="159">
        <f>IF(N284="zákl. prenesená",J284,0)</f>
        <v>0</v>
      </c>
      <c r="BH284" s="159">
        <f>IF(N284="zníž. prenesená",J284,0)</f>
        <v>0</v>
      </c>
      <c r="BI284" s="159">
        <f>IF(N284="nulová",J284,0)</f>
        <v>0</v>
      </c>
      <c r="BJ284" s="17" t="s">
        <v>91</v>
      </c>
      <c r="BK284" s="159">
        <f>ROUND(I284*H284,2)</f>
        <v>0</v>
      </c>
      <c r="BL284" s="17" t="s">
        <v>526</v>
      </c>
      <c r="BM284" s="274" t="s">
        <v>910</v>
      </c>
    </row>
    <row r="285" s="2" customFormat="1" ht="21.75" customHeight="1">
      <c r="A285" s="40"/>
      <c r="B285" s="41"/>
      <c r="C285" s="262" t="s">
        <v>486</v>
      </c>
      <c r="D285" s="262" t="s">
        <v>220</v>
      </c>
      <c r="E285" s="263" t="s">
        <v>1100</v>
      </c>
      <c r="F285" s="264" t="s">
        <v>1101</v>
      </c>
      <c r="G285" s="265" t="s">
        <v>305</v>
      </c>
      <c r="H285" s="266">
        <v>2</v>
      </c>
      <c r="I285" s="267"/>
      <c r="J285" s="268">
        <f>ROUND(I285*H285,2)</f>
        <v>0</v>
      </c>
      <c r="K285" s="269"/>
      <c r="L285" s="43"/>
      <c r="M285" s="270" t="s">
        <v>1</v>
      </c>
      <c r="N285" s="271" t="s">
        <v>44</v>
      </c>
      <c r="O285" s="99"/>
      <c r="P285" s="272">
        <f>O285*H285</f>
        <v>0</v>
      </c>
      <c r="Q285" s="272">
        <v>0</v>
      </c>
      <c r="R285" s="272">
        <f>Q285*H285</f>
        <v>0</v>
      </c>
      <c r="S285" s="272">
        <v>0</v>
      </c>
      <c r="T285" s="273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74" t="s">
        <v>526</v>
      </c>
      <c r="AT285" s="274" t="s">
        <v>220</v>
      </c>
      <c r="AU285" s="274" t="s">
        <v>91</v>
      </c>
      <c r="AY285" s="17" t="s">
        <v>217</v>
      </c>
      <c r="BE285" s="159">
        <f>IF(N285="základná",J285,0)</f>
        <v>0</v>
      </c>
      <c r="BF285" s="159">
        <f>IF(N285="znížená",J285,0)</f>
        <v>0</v>
      </c>
      <c r="BG285" s="159">
        <f>IF(N285="zákl. prenesená",J285,0)</f>
        <v>0</v>
      </c>
      <c r="BH285" s="159">
        <f>IF(N285="zníž. prenesená",J285,0)</f>
        <v>0</v>
      </c>
      <c r="BI285" s="159">
        <f>IF(N285="nulová",J285,0)</f>
        <v>0</v>
      </c>
      <c r="BJ285" s="17" t="s">
        <v>91</v>
      </c>
      <c r="BK285" s="159">
        <f>ROUND(I285*H285,2)</f>
        <v>0</v>
      </c>
      <c r="BL285" s="17" t="s">
        <v>526</v>
      </c>
      <c r="BM285" s="274" t="s">
        <v>1102</v>
      </c>
    </row>
    <row r="286" s="13" customFormat="1">
      <c r="A286" s="13"/>
      <c r="B286" s="275"/>
      <c r="C286" s="276"/>
      <c r="D286" s="277" t="s">
        <v>225</v>
      </c>
      <c r="E286" s="278" t="s">
        <v>1</v>
      </c>
      <c r="F286" s="279" t="s">
        <v>1103</v>
      </c>
      <c r="G286" s="276"/>
      <c r="H286" s="280">
        <v>2</v>
      </c>
      <c r="I286" s="281"/>
      <c r="J286" s="276"/>
      <c r="K286" s="276"/>
      <c r="L286" s="282"/>
      <c r="M286" s="283"/>
      <c r="N286" s="284"/>
      <c r="O286" s="284"/>
      <c r="P286" s="284"/>
      <c r="Q286" s="284"/>
      <c r="R286" s="284"/>
      <c r="S286" s="284"/>
      <c r="T286" s="28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86" t="s">
        <v>225</v>
      </c>
      <c r="AU286" s="286" t="s">
        <v>91</v>
      </c>
      <c r="AV286" s="13" t="s">
        <v>91</v>
      </c>
      <c r="AW286" s="13" t="s">
        <v>33</v>
      </c>
      <c r="AX286" s="13" t="s">
        <v>78</v>
      </c>
      <c r="AY286" s="286" t="s">
        <v>217</v>
      </c>
    </row>
    <row r="287" s="14" customFormat="1">
      <c r="A287" s="14"/>
      <c r="B287" s="287"/>
      <c r="C287" s="288"/>
      <c r="D287" s="277" t="s">
        <v>225</v>
      </c>
      <c r="E287" s="289" t="s">
        <v>1</v>
      </c>
      <c r="F287" s="290" t="s">
        <v>228</v>
      </c>
      <c r="G287" s="288"/>
      <c r="H287" s="291">
        <v>2</v>
      </c>
      <c r="I287" s="292"/>
      <c r="J287" s="288"/>
      <c r="K287" s="288"/>
      <c r="L287" s="293"/>
      <c r="M287" s="294"/>
      <c r="N287" s="295"/>
      <c r="O287" s="295"/>
      <c r="P287" s="295"/>
      <c r="Q287" s="295"/>
      <c r="R287" s="295"/>
      <c r="S287" s="295"/>
      <c r="T287" s="29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97" t="s">
        <v>225</v>
      </c>
      <c r="AU287" s="297" t="s">
        <v>91</v>
      </c>
      <c r="AV287" s="14" t="s">
        <v>140</v>
      </c>
      <c r="AW287" s="14" t="s">
        <v>33</v>
      </c>
      <c r="AX287" s="14" t="s">
        <v>85</v>
      </c>
      <c r="AY287" s="297" t="s">
        <v>217</v>
      </c>
    </row>
    <row r="288" s="12" customFormat="1" ht="22.8" customHeight="1">
      <c r="A288" s="12"/>
      <c r="B288" s="247"/>
      <c r="C288" s="248"/>
      <c r="D288" s="249" t="s">
        <v>77</v>
      </c>
      <c r="E288" s="260" t="s">
        <v>917</v>
      </c>
      <c r="F288" s="260" t="s">
        <v>918</v>
      </c>
      <c r="G288" s="248"/>
      <c r="H288" s="248"/>
      <c r="I288" s="251"/>
      <c r="J288" s="261">
        <f>BK288</f>
        <v>0</v>
      </c>
      <c r="K288" s="248"/>
      <c r="L288" s="252"/>
      <c r="M288" s="253"/>
      <c r="N288" s="254"/>
      <c r="O288" s="254"/>
      <c r="P288" s="255">
        <f>SUM(P289:P291)</f>
        <v>0</v>
      </c>
      <c r="Q288" s="254"/>
      <c r="R288" s="255">
        <f>SUM(R289:R291)</f>
        <v>0</v>
      </c>
      <c r="S288" s="254"/>
      <c r="T288" s="256">
        <f>SUM(T289:T291)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57" t="s">
        <v>234</v>
      </c>
      <c r="AT288" s="258" t="s">
        <v>77</v>
      </c>
      <c r="AU288" s="258" t="s">
        <v>85</v>
      </c>
      <c r="AY288" s="257" t="s">
        <v>217</v>
      </c>
      <c r="BK288" s="259">
        <f>SUM(BK289:BK291)</f>
        <v>0</v>
      </c>
    </row>
    <row r="289" s="2" customFormat="1" ht="24.15" customHeight="1">
      <c r="A289" s="40"/>
      <c r="B289" s="41"/>
      <c r="C289" s="262" t="s">
        <v>492</v>
      </c>
      <c r="D289" s="262" t="s">
        <v>220</v>
      </c>
      <c r="E289" s="263" t="s">
        <v>920</v>
      </c>
      <c r="F289" s="264" t="s">
        <v>921</v>
      </c>
      <c r="G289" s="265" t="s">
        <v>231</v>
      </c>
      <c r="H289" s="266">
        <v>15</v>
      </c>
      <c r="I289" s="267"/>
      <c r="J289" s="268">
        <f>ROUND(I289*H289,2)</f>
        <v>0</v>
      </c>
      <c r="K289" s="269"/>
      <c r="L289" s="43"/>
      <c r="M289" s="270" t="s">
        <v>1</v>
      </c>
      <c r="N289" s="271" t="s">
        <v>44</v>
      </c>
      <c r="O289" s="99"/>
      <c r="P289" s="272">
        <f>O289*H289</f>
        <v>0</v>
      </c>
      <c r="Q289" s="272">
        <v>0</v>
      </c>
      <c r="R289" s="272">
        <f>Q289*H289</f>
        <v>0</v>
      </c>
      <c r="S289" s="272">
        <v>0</v>
      </c>
      <c r="T289" s="273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74" t="s">
        <v>526</v>
      </c>
      <c r="AT289" s="274" t="s">
        <v>220</v>
      </c>
      <c r="AU289" s="274" t="s">
        <v>91</v>
      </c>
      <c r="AY289" s="17" t="s">
        <v>217</v>
      </c>
      <c r="BE289" s="159">
        <f>IF(N289="základná",J289,0)</f>
        <v>0</v>
      </c>
      <c r="BF289" s="159">
        <f>IF(N289="znížená",J289,0)</f>
        <v>0</v>
      </c>
      <c r="BG289" s="159">
        <f>IF(N289="zákl. prenesená",J289,0)</f>
        <v>0</v>
      </c>
      <c r="BH289" s="159">
        <f>IF(N289="zníž. prenesená",J289,0)</f>
        <v>0</v>
      </c>
      <c r="BI289" s="159">
        <f>IF(N289="nulová",J289,0)</f>
        <v>0</v>
      </c>
      <c r="BJ289" s="17" t="s">
        <v>91</v>
      </c>
      <c r="BK289" s="159">
        <f>ROUND(I289*H289,2)</f>
        <v>0</v>
      </c>
      <c r="BL289" s="17" t="s">
        <v>526</v>
      </c>
      <c r="BM289" s="274" t="s">
        <v>922</v>
      </c>
    </row>
    <row r="290" s="13" customFormat="1">
      <c r="A290" s="13"/>
      <c r="B290" s="275"/>
      <c r="C290" s="276"/>
      <c r="D290" s="277" t="s">
        <v>225</v>
      </c>
      <c r="E290" s="278" t="s">
        <v>1</v>
      </c>
      <c r="F290" s="279" t="s">
        <v>1104</v>
      </c>
      <c r="G290" s="276"/>
      <c r="H290" s="280">
        <v>15</v>
      </c>
      <c r="I290" s="281"/>
      <c r="J290" s="276"/>
      <c r="K290" s="276"/>
      <c r="L290" s="282"/>
      <c r="M290" s="283"/>
      <c r="N290" s="284"/>
      <c r="O290" s="284"/>
      <c r="P290" s="284"/>
      <c r="Q290" s="284"/>
      <c r="R290" s="284"/>
      <c r="S290" s="284"/>
      <c r="T290" s="28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86" t="s">
        <v>225</v>
      </c>
      <c r="AU290" s="286" t="s">
        <v>91</v>
      </c>
      <c r="AV290" s="13" t="s">
        <v>91</v>
      </c>
      <c r="AW290" s="13" t="s">
        <v>33</v>
      </c>
      <c r="AX290" s="13" t="s">
        <v>78</v>
      </c>
      <c r="AY290" s="286" t="s">
        <v>217</v>
      </c>
    </row>
    <row r="291" s="14" customFormat="1">
      <c r="A291" s="14"/>
      <c r="B291" s="287"/>
      <c r="C291" s="288"/>
      <c r="D291" s="277" t="s">
        <v>225</v>
      </c>
      <c r="E291" s="289" t="s">
        <v>1</v>
      </c>
      <c r="F291" s="290" t="s">
        <v>228</v>
      </c>
      <c r="G291" s="288"/>
      <c r="H291" s="291">
        <v>15</v>
      </c>
      <c r="I291" s="292"/>
      <c r="J291" s="288"/>
      <c r="K291" s="288"/>
      <c r="L291" s="293"/>
      <c r="M291" s="294"/>
      <c r="N291" s="295"/>
      <c r="O291" s="295"/>
      <c r="P291" s="295"/>
      <c r="Q291" s="295"/>
      <c r="R291" s="295"/>
      <c r="S291" s="295"/>
      <c r="T291" s="29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97" t="s">
        <v>225</v>
      </c>
      <c r="AU291" s="297" t="s">
        <v>91</v>
      </c>
      <c r="AV291" s="14" t="s">
        <v>140</v>
      </c>
      <c r="AW291" s="14" t="s">
        <v>33</v>
      </c>
      <c r="AX291" s="14" t="s">
        <v>85</v>
      </c>
      <c r="AY291" s="297" t="s">
        <v>217</v>
      </c>
    </row>
    <row r="292" s="12" customFormat="1" ht="25.92" customHeight="1">
      <c r="A292" s="12"/>
      <c r="B292" s="247"/>
      <c r="C292" s="248"/>
      <c r="D292" s="249" t="s">
        <v>77</v>
      </c>
      <c r="E292" s="250" t="s">
        <v>924</v>
      </c>
      <c r="F292" s="250" t="s">
        <v>925</v>
      </c>
      <c r="G292" s="248"/>
      <c r="H292" s="248"/>
      <c r="I292" s="251"/>
      <c r="J292" s="226">
        <f>BK292</f>
        <v>0</v>
      </c>
      <c r="K292" s="248"/>
      <c r="L292" s="252"/>
      <c r="M292" s="253"/>
      <c r="N292" s="254"/>
      <c r="O292" s="254"/>
      <c r="P292" s="255">
        <f>P293</f>
        <v>0</v>
      </c>
      <c r="Q292" s="254"/>
      <c r="R292" s="255">
        <f>R293</f>
        <v>0</v>
      </c>
      <c r="S292" s="254"/>
      <c r="T292" s="256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57" t="s">
        <v>140</v>
      </c>
      <c r="AT292" s="258" t="s">
        <v>77</v>
      </c>
      <c r="AU292" s="258" t="s">
        <v>78</v>
      </c>
      <c r="AY292" s="257" t="s">
        <v>217</v>
      </c>
      <c r="BK292" s="259">
        <f>BK293</f>
        <v>0</v>
      </c>
    </row>
    <row r="293" s="2" customFormat="1" ht="44.25" customHeight="1">
      <c r="A293" s="40"/>
      <c r="B293" s="41"/>
      <c r="C293" s="262" t="s">
        <v>498</v>
      </c>
      <c r="D293" s="262" t="s">
        <v>220</v>
      </c>
      <c r="E293" s="263" t="s">
        <v>927</v>
      </c>
      <c r="F293" s="264" t="s">
        <v>928</v>
      </c>
      <c r="G293" s="265" t="s">
        <v>929</v>
      </c>
      <c r="H293" s="266">
        <v>5</v>
      </c>
      <c r="I293" s="267"/>
      <c r="J293" s="268">
        <f>ROUND(I293*H293,2)</f>
        <v>0</v>
      </c>
      <c r="K293" s="269"/>
      <c r="L293" s="43"/>
      <c r="M293" s="270" t="s">
        <v>1</v>
      </c>
      <c r="N293" s="271" t="s">
        <v>44</v>
      </c>
      <c r="O293" s="99"/>
      <c r="P293" s="272">
        <f>O293*H293</f>
        <v>0</v>
      </c>
      <c r="Q293" s="272">
        <v>0</v>
      </c>
      <c r="R293" s="272">
        <f>Q293*H293</f>
        <v>0</v>
      </c>
      <c r="S293" s="272">
        <v>0</v>
      </c>
      <c r="T293" s="273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74" t="s">
        <v>930</v>
      </c>
      <c r="AT293" s="274" t="s">
        <v>220</v>
      </c>
      <c r="AU293" s="274" t="s">
        <v>85</v>
      </c>
      <c r="AY293" s="17" t="s">
        <v>217</v>
      </c>
      <c r="BE293" s="159">
        <f>IF(N293="základná",J293,0)</f>
        <v>0</v>
      </c>
      <c r="BF293" s="159">
        <f>IF(N293="znížená",J293,0)</f>
        <v>0</v>
      </c>
      <c r="BG293" s="159">
        <f>IF(N293="zákl. prenesená",J293,0)</f>
        <v>0</v>
      </c>
      <c r="BH293" s="159">
        <f>IF(N293="zníž. prenesená",J293,0)</f>
        <v>0</v>
      </c>
      <c r="BI293" s="159">
        <f>IF(N293="nulová",J293,0)</f>
        <v>0</v>
      </c>
      <c r="BJ293" s="17" t="s">
        <v>91</v>
      </c>
      <c r="BK293" s="159">
        <f>ROUND(I293*H293,2)</f>
        <v>0</v>
      </c>
      <c r="BL293" s="17" t="s">
        <v>930</v>
      </c>
      <c r="BM293" s="274" t="s">
        <v>931</v>
      </c>
    </row>
    <row r="294" s="12" customFormat="1" ht="25.92" customHeight="1">
      <c r="A294" s="12"/>
      <c r="B294" s="247"/>
      <c r="C294" s="248"/>
      <c r="D294" s="249" t="s">
        <v>77</v>
      </c>
      <c r="E294" s="250" t="s">
        <v>196</v>
      </c>
      <c r="F294" s="250" t="s">
        <v>932</v>
      </c>
      <c r="G294" s="248"/>
      <c r="H294" s="248"/>
      <c r="I294" s="251"/>
      <c r="J294" s="226">
        <f>BK294</f>
        <v>0</v>
      </c>
      <c r="K294" s="248"/>
      <c r="L294" s="252"/>
      <c r="M294" s="253"/>
      <c r="N294" s="254"/>
      <c r="O294" s="254"/>
      <c r="P294" s="255">
        <f>SUM(P295:P299)</f>
        <v>0</v>
      </c>
      <c r="Q294" s="254"/>
      <c r="R294" s="255">
        <f>SUM(R295:R299)</f>
        <v>0</v>
      </c>
      <c r="S294" s="254"/>
      <c r="T294" s="256">
        <f>SUM(T295:T299)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57" t="s">
        <v>242</v>
      </c>
      <c r="AT294" s="258" t="s">
        <v>77</v>
      </c>
      <c r="AU294" s="258" t="s">
        <v>78</v>
      </c>
      <c r="AY294" s="257" t="s">
        <v>217</v>
      </c>
      <c r="BK294" s="259">
        <f>SUM(BK295:BK299)</f>
        <v>0</v>
      </c>
    </row>
    <row r="295" s="2" customFormat="1" ht="55.5" customHeight="1">
      <c r="A295" s="40"/>
      <c r="B295" s="41"/>
      <c r="C295" s="262" t="s">
        <v>502</v>
      </c>
      <c r="D295" s="262" t="s">
        <v>220</v>
      </c>
      <c r="E295" s="263" t="s">
        <v>934</v>
      </c>
      <c r="F295" s="264" t="s">
        <v>935</v>
      </c>
      <c r="G295" s="265" t="s">
        <v>936</v>
      </c>
      <c r="H295" s="266">
        <v>1</v>
      </c>
      <c r="I295" s="267"/>
      <c r="J295" s="268">
        <f>ROUND(I295*H295,2)</f>
        <v>0</v>
      </c>
      <c r="K295" s="269"/>
      <c r="L295" s="43"/>
      <c r="M295" s="270" t="s">
        <v>1</v>
      </c>
      <c r="N295" s="271" t="s">
        <v>44</v>
      </c>
      <c r="O295" s="99"/>
      <c r="P295" s="272">
        <f>O295*H295</f>
        <v>0</v>
      </c>
      <c r="Q295" s="272">
        <v>0</v>
      </c>
      <c r="R295" s="272">
        <f>Q295*H295</f>
        <v>0</v>
      </c>
      <c r="S295" s="272">
        <v>0</v>
      </c>
      <c r="T295" s="273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74" t="s">
        <v>937</v>
      </c>
      <c r="AT295" s="274" t="s">
        <v>220</v>
      </c>
      <c r="AU295" s="274" t="s">
        <v>85</v>
      </c>
      <c r="AY295" s="17" t="s">
        <v>217</v>
      </c>
      <c r="BE295" s="159">
        <f>IF(N295="základná",J295,0)</f>
        <v>0</v>
      </c>
      <c r="BF295" s="159">
        <f>IF(N295="znížená",J295,0)</f>
        <v>0</v>
      </c>
      <c r="BG295" s="159">
        <f>IF(N295="zákl. prenesená",J295,0)</f>
        <v>0</v>
      </c>
      <c r="BH295" s="159">
        <f>IF(N295="zníž. prenesená",J295,0)</f>
        <v>0</v>
      </c>
      <c r="BI295" s="159">
        <f>IF(N295="nulová",J295,0)</f>
        <v>0</v>
      </c>
      <c r="BJ295" s="17" t="s">
        <v>91</v>
      </c>
      <c r="BK295" s="159">
        <f>ROUND(I295*H295,2)</f>
        <v>0</v>
      </c>
      <c r="BL295" s="17" t="s">
        <v>937</v>
      </c>
      <c r="BM295" s="274" t="s">
        <v>938</v>
      </c>
    </row>
    <row r="296" s="2" customFormat="1" ht="44.25" customHeight="1">
      <c r="A296" s="40"/>
      <c r="B296" s="41"/>
      <c r="C296" s="262" t="s">
        <v>506</v>
      </c>
      <c r="D296" s="262" t="s">
        <v>220</v>
      </c>
      <c r="E296" s="263" t="s">
        <v>940</v>
      </c>
      <c r="F296" s="264" t="s">
        <v>941</v>
      </c>
      <c r="G296" s="265" t="s">
        <v>223</v>
      </c>
      <c r="H296" s="266">
        <v>18.279</v>
      </c>
      <c r="I296" s="267"/>
      <c r="J296" s="268">
        <f>ROUND(I296*H296,2)</f>
        <v>0</v>
      </c>
      <c r="K296" s="269"/>
      <c r="L296" s="43"/>
      <c r="M296" s="270" t="s">
        <v>1</v>
      </c>
      <c r="N296" s="271" t="s">
        <v>44</v>
      </c>
      <c r="O296" s="99"/>
      <c r="P296" s="272">
        <f>O296*H296</f>
        <v>0</v>
      </c>
      <c r="Q296" s="272">
        <v>0</v>
      </c>
      <c r="R296" s="272">
        <f>Q296*H296</f>
        <v>0</v>
      </c>
      <c r="S296" s="272">
        <v>0</v>
      </c>
      <c r="T296" s="273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74" t="s">
        <v>937</v>
      </c>
      <c r="AT296" s="274" t="s">
        <v>220</v>
      </c>
      <c r="AU296" s="274" t="s">
        <v>85</v>
      </c>
      <c r="AY296" s="17" t="s">
        <v>217</v>
      </c>
      <c r="BE296" s="159">
        <f>IF(N296="základná",J296,0)</f>
        <v>0</v>
      </c>
      <c r="BF296" s="159">
        <f>IF(N296="znížená",J296,0)</f>
        <v>0</v>
      </c>
      <c r="BG296" s="159">
        <f>IF(N296="zákl. prenesená",J296,0)</f>
        <v>0</v>
      </c>
      <c r="BH296" s="159">
        <f>IF(N296="zníž. prenesená",J296,0)</f>
        <v>0</v>
      </c>
      <c r="BI296" s="159">
        <f>IF(N296="nulová",J296,0)</f>
        <v>0</v>
      </c>
      <c r="BJ296" s="17" t="s">
        <v>91</v>
      </c>
      <c r="BK296" s="159">
        <f>ROUND(I296*H296,2)</f>
        <v>0</v>
      </c>
      <c r="BL296" s="17" t="s">
        <v>937</v>
      </c>
      <c r="BM296" s="274" t="s">
        <v>942</v>
      </c>
    </row>
    <row r="297" s="13" customFormat="1">
      <c r="A297" s="13"/>
      <c r="B297" s="275"/>
      <c r="C297" s="276"/>
      <c r="D297" s="277" t="s">
        <v>225</v>
      </c>
      <c r="E297" s="278" t="s">
        <v>1</v>
      </c>
      <c r="F297" s="279" t="s">
        <v>283</v>
      </c>
      <c r="G297" s="276"/>
      <c r="H297" s="280">
        <v>18.279</v>
      </c>
      <c r="I297" s="281"/>
      <c r="J297" s="276"/>
      <c r="K297" s="276"/>
      <c r="L297" s="282"/>
      <c r="M297" s="283"/>
      <c r="N297" s="284"/>
      <c r="O297" s="284"/>
      <c r="P297" s="284"/>
      <c r="Q297" s="284"/>
      <c r="R297" s="284"/>
      <c r="S297" s="284"/>
      <c r="T297" s="28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86" t="s">
        <v>225</v>
      </c>
      <c r="AU297" s="286" t="s">
        <v>85</v>
      </c>
      <c r="AV297" s="13" t="s">
        <v>91</v>
      </c>
      <c r="AW297" s="13" t="s">
        <v>33</v>
      </c>
      <c r="AX297" s="13" t="s">
        <v>78</v>
      </c>
      <c r="AY297" s="286" t="s">
        <v>217</v>
      </c>
    </row>
    <row r="298" s="14" customFormat="1">
      <c r="A298" s="14"/>
      <c r="B298" s="287"/>
      <c r="C298" s="288"/>
      <c r="D298" s="277" t="s">
        <v>225</v>
      </c>
      <c r="E298" s="289" t="s">
        <v>1</v>
      </c>
      <c r="F298" s="290" t="s">
        <v>228</v>
      </c>
      <c r="G298" s="288"/>
      <c r="H298" s="291">
        <v>18.279</v>
      </c>
      <c r="I298" s="292"/>
      <c r="J298" s="288"/>
      <c r="K298" s="288"/>
      <c r="L298" s="293"/>
      <c r="M298" s="294"/>
      <c r="N298" s="295"/>
      <c r="O298" s="295"/>
      <c r="P298" s="295"/>
      <c r="Q298" s="295"/>
      <c r="R298" s="295"/>
      <c r="S298" s="295"/>
      <c r="T298" s="29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97" t="s">
        <v>225</v>
      </c>
      <c r="AU298" s="297" t="s">
        <v>85</v>
      </c>
      <c r="AV298" s="14" t="s">
        <v>140</v>
      </c>
      <c r="AW298" s="14" t="s">
        <v>33</v>
      </c>
      <c r="AX298" s="14" t="s">
        <v>85</v>
      </c>
      <c r="AY298" s="297" t="s">
        <v>217</v>
      </c>
    </row>
    <row r="299" s="2" customFormat="1" ht="24.15" customHeight="1">
      <c r="A299" s="40"/>
      <c r="B299" s="41"/>
      <c r="C299" s="262" t="s">
        <v>510</v>
      </c>
      <c r="D299" s="262" t="s">
        <v>220</v>
      </c>
      <c r="E299" s="263" t="s">
        <v>944</v>
      </c>
      <c r="F299" s="264" t="s">
        <v>945</v>
      </c>
      <c r="G299" s="265" t="s">
        <v>936</v>
      </c>
      <c r="H299" s="266">
        <v>1</v>
      </c>
      <c r="I299" s="267"/>
      <c r="J299" s="268">
        <f>ROUND(I299*H299,2)</f>
        <v>0</v>
      </c>
      <c r="K299" s="269"/>
      <c r="L299" s="43"/>
      <c r="M299" s="270" t="s">
        <v>1</v>
      </c>
      <c r="N299" s="271" t="s">
        <v>44</v>
      </c>
      <c r="O299" s="99"/>
      <c r="P299" s="272">
        <f>O299*H299</f>
        <v>0</v>
      </c>
      <c r="Q299" s="272">
        <v>0</v>
      </c>
      <c r="R299" s="272">
        <f>Q299*H299</f>
        <v>0</v>
      </c>
      <c r="S299" s="272">
        <v>0</v>
      </c>
      <c r="T299" s="273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74" t="s">
        <v>937</v>
      </c>
      <c r="AT299" s="274" t="s">
        <v>220</v>
      </c>
      <c r="AU299" s="274" t="s">
        <v>85</v>
      </c>
      <c r="AY299" s="17" t="s">
        <v>217</v>
      </c>
      <c r="BE299" s="159">
        <f>IF(N299="základná",J299,0)</f>
        <v>0</v>
      </c>
      <c r="BF299" s="159">
        <f>IF(N299="znížená",J299,0)</f>
        <v>0</v>
      </c>
      <c r="BG299" s="159">
        <f>IF(N299="zákl. prenesená",J299,0)</f>
        <v>0</v>
      </c>
      <c r="BH299" s="159">
        <f>IF(N299="zníž. prenesená",J299,0)</f>
        <v>0</v>
      </c>
      <c r="BI299" s="159">
        <f>IF(N299="nulová",J299,0)</f>
        <v>0</v>
      </c>
      <c r="BJ299" s="17" t="s">
        <v>91</v>
      </c>
      <c r="BK299" s="159">
        <f>ROUND(I299*H299,2)</f>
        <v>0</v>
      </c>
      <c r="BL299" s="17" t="s">
        <v>937</v>
      </c>
      <c r="BM299" s="274" t="s">
        <v>946</v>
      </c>
    </row>
    <row r="300" s="12" customFormat="1" ht="25.92" customHeight="1">
      <c r="A300" s="12"/>
      <c r="B300" s="247"/>
      <c r="C300" s="248"/>
      <c r="D300" s="249" t="s">
        <v>77</v>
      </c>
      <c r="E300" s="250" t="s">
        <v>947</v>
      </c>
      <c r="F300" s="250" t="s">
        <v>948</v>
      </c>
      <c r="G300" s="248"/>
      <c r="H300" s="248"/>
      <c r="I300" s="251"/>
      <c r="J300" s="226">
        <f>BK300</f>
        <v>0</v>
      </c>
      <c r="K300" s="248"/>
      <c r="L300" s="252"/>
      <c r="M300" s="253"/>
      <c r="N300" s="254"/>
      <c r="O300" s="254"/>
      <c r="P300" s="255">
        <f>SUM(P301:P304)</f>
        <v>0</v>
      </c>
      <c r="Q300" s="254"/>
      <c r="R300" s="255">
        <f>SUM(R301:R304)</f>
        <v>0</v>
      </c>
      <c r="S300" s="254"/>
      <c r="T300" s="256">
        <f>SUM(T301:T304)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57" t="s">
        <v>85</v>
      </c>
      <c r="AT300" s="258" t="s">
        <v>77</v>
      </c>
      <c r="AU300" s="258" t="s">
        <v>78</v>
      </c>
      <c r="AY300" s="257" t="s">
        <v>217</v>
      </c>
      <c r="BK300" s="259">
        <f>SUM(BK301:BK304)</f>
        <v>0</v>
      </c>
    </row>
    <row r="301" s="2" customFormat="1" ht="55.5" customHeight="1">
      <c r="A301" s="40"/>
      <c r="B301" s="41"/>
      <c r="C301" s="262" t="s">
        <v>514</v>
      </c>
      <c r="D301" s="262" t="s">
        <v>220</v>
      </c>
      <c r="E301" s="263" t="s">
        <v>950</v>
      </c>
      <c r="F301" s="264" t="s">
        <v>951</v>
      </c>
      <c r="G301" s="265" t="s">
        <v>1</v>
      </c>
      <c r="H301" s="266">
        <v>0</v>
      </c>
      <c r="I301" s="267"/>
      <c r="J301" s="268">
        <f>ROUND(I301*H301,2)</f>
        <v>0</v>
      </c>
      <c r="K301" s="269"/>
      <c r="L301" s="43"/>
      <c r="M301" s="270" t="s">
        <v>1</v>
      </c>
      <c r="N301" s="271" t="s">
        <v>44</v>
      </c>
      <c r="O301" s="99"/>
      <c r="P301" s="272">
        <f>O301*H301</f>
        <v>0</v>
      </c>
      <c r="Q301" s="272">
        <v>0</v>
      </c>
      <c r="R301" s="272">
        <f>Q301*H301</f>
        <v>0</v>
      </c>
      <c r="S301" s="272">
        <v>0</v>
      </c>
      <c r="T301" s="273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74" t="s">
        <v>930</v>
      </c>
      <c r="AT301" s="274" t="s">
        <v>220</v>
      </c>
      <c r="AU301" s="274" t="s">
        <v>85</v>
      </c>
      <c r="AY301" s="17" t="s">
        <v>217</v>
      </c>
      <c r="BE301" s="159">
        <f>IF(N301="základná",J301,0)</f>
        <v>0</v>
      </c>
      <c r="BF301" s="159">
        <f>IF(N301="znížená",J301,0)</f>
        <v>0</v>
      </c>
      <c r="BG301" s="159">
        <f>IF(N301="zákl. prenesená",J301,0)</f>
        <v>0</v>
      </c>
      <c r="BH301" s="159">
        <f>IF(N301="zníž. prenesená",J301,0)</f>
        <v>0</v>
      </c>
      <c r="BI301" s="159">
        <f>IF(N301="nulová",J301,0)</f>
        <v>0</v>
      </c>
      <c r="BJ301" s="17" t="s">
        <v>91</v>
      </c>
      <c r="BK301" s="159">
        <f>ROUND(I301*H301,2)</f>
        <v>0</v>
      </c>
      <c r="BL301" s="17" t="s">
        <v>930</v>
      </c>
      <c r="BM301" s="274" t="s">
        <v>952</v>
      </c>
    </row>
    <row r="302" s="2" customFormat="1">
      <c r="A302" s="40"/>
      <c r="B302" s="41"/>
      <c r="C302" s="42"/>
      <c r="D302" s="277" t="s">
        <v>953</v>
      </c>
      <c r="E302" s="42"/>
      <c r="F302" s="320" t="s">
        <v>954</v>
      </c>
      <c r="G302" s="42"/>
      <c r="H302" s="42"/>
      <c r="I302" s="232"/>
      <c r="J302" s="42"/>
      <c r="K302" s="42"/>
      <c r="L302" s="43"/>
      <c r="M302" s="321"/>
      <c r="N302" s="322"/>
      <c r="O302" s="99"/>
      <c r="P302" s="99"/>
      <c r="Q302" s="99"/>
      <c r="R302" s="99"/>
      <c r="S302" s="99"/>
      <c r="T302" s="10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7" t="s">
        <v>953</v>
      </c>
      <c r="AU302" s="17" t="s">
        <v>85</v>
      </c>
    </row>
    <row r="303" s="2" customFormat="1" ht="49.05" customHeight="1">
      <c r="A303" s="40"/>
      <c r="B303" s="41"/>
      <c r="C303" s="262" t="s">
        <v>518</v>
      </c>
      <c r="D303" s="262" t="s">
        <v>220</v>
      </c>
      <c r="E303" s="263" t="s">
        <v>956</v>
      </c>
      <c r="F303" s="264" t="s">
        <v>957</v>
      </c>
      <c r="G303" s="265" t="s">
        <v>1</v>
      </c>
      <c r="H303" s="266">
        <v>0</v>
      </c>
      <c r="I303" s="267"/>
      <c r="J303" s="268">
        <f>ROUND(I303*H303,2)</f>
        <v>0</v>
      </c>
      <c r="K303" s="269"/>
      <c r="L303" s="43"/>
      <c r="M303" s="270" t="s">
        <v>1</v>
      </c>
      <c r="N303" s="271" t="s">
        <v>44</v>
      </c>
      <c r="O303" s="99"/>
      <c r="P303" s="272">
        <f>O303*H303</f>
        <v>0</v>
      </c>
      <c r="Q303" s="272">
        <v>0</v>
      </c>
      <c r="R303" s="272">
        <f>Q303*H303</f>
        <v>0</v>
      </c>
      <c r="S303" s="272">
        <v>0</v>
      </c>
      <c r="T303" s="273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74" t="s">
        <v>930</v>
      </c>
      <c r="AT303" s="274" t="s">
        <v>220</v>
      </c>
      <c r="AU303" s="274" t="s">
        <v>85</v>
      </c>
      <c r="AY303" s="17" t="s">
        <v>217</v>
      </c>
      <c r="BE303" s="159">
        <f>IF(N303="základná",J303,0)</f>
        <v>0</v>
      </c>
      <c r="BF303" s="159">
        <f>IF(N303="znížená",J303,0)</f>
        <v>0</v>
      </c>
      <c r="BG303" s="159">
        <f>IF(N303="zákl. prenesená",J303,0)</f>
        <v>0</v>
      </c>
      <c r="BH303" s="159">
        <f>IF(N303="zníž. prenesená",J303,0)</f>
        <v>0</v>
      </c>
      <c r="BI303" s="159">
        <f>IF(N303="nulová",J303,0)</f>
        <v>0</v>
      </c>
      <c r="BJ303" s="17" t="s">
        <v>91</v>
      </c>
      <c r="BK303" s="159">
        <f>ROUND(I303*H303,2)</f>
        <v>0</v>
      </c>
      <c r="BL303" s="17" t="s">
        <v>930</v>
      </c>
      <c r="BM303" s="274" t="s">
        <v>958</v>
      </c>
    </row>
    <row r="304" s="2" customFormat="1" ht="49.05" customHeight="1">
      <c r="A304" s="40"/>
      <c r="B304" s="41"/>
      <c r="C304" s="262" t="s">
        <v>522</v>
      </c>
      <c r="D304" s="262" t="s">
        <v>220</v>
      </c>
      <c r="E304" s="263" t="s">
        <v>960</v>
      </c>
      <c r="F304" s="264" t="s">
        <v>961</v>
      </c>
      <c r="G304" s="265" t="s">
        <v>1</v>
      </c>
      <c r="H304" s="266">
        <v>0</v>
      </c>
      <c r="I304" s="267"/>
      <c r="J304" s="268">
        <f>ROUND(I304*H304,2)</f>
        <v>0</v>
      </c>
      <c r="K304" s="269"/>
      <c r="L304" s="43"/>
      <c r="M304" s="270" t="s">
        <v>1</v>
      </c>
      <c r="N304" s="271" t="s">
        <v>44</v>
      </c>
      <c r="O304" s="99"/>
      <c r="P304" s="272">
        <f>O304*H304</f>
        <v>0</v>
      </c>
      <c r="Q304" s="272">
        <v>0</v>
      </c>
      <c r="R304" s="272">
        <f>Q304*H304</f>
        <v>0</v>
      </c>
      <c r="S304" s="272">
        <v>0</v>
      </c>
      <c r="T304" s="273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74" t="s">
        <v>930</v>
      </c>
      <c r="AT304" s="274" t="s">
        <v>220</v>
      </c>
      <c r="AU304" s="274" t="s">
        <v>85</v>
      </c>
      <c r="AY304" s="17" t="s">
        <v>217</v>
      </c>
      <c r="BE304" s="159">
        <f>IF(N304="základná",J304,0)</f>
        <v>0</v>
      </c>
      <c r="BF304" s="159">
        <f>IF(N304="znížená",J304,0)</f>
        <v>0</v>
      </c>
      <c r="BG304" s="159">
        <f>IF(N304="zákl. prenesená",J304,0)</f>
        <v>0</v>
      </c>
      <c r="BH304" s="159">
        <f>IF(N304="zníž. prenesená",J304,0)</f>
        <v>0</v>
      </c>
      <c r="BI304" s="159">
        <f>IF(N304="nulová",J304,0)</f>
        <v>0</v>
      </c>
      <c r="BJ304" s="17" t="s">
        <v>91</v>
      </c>
      <c r="BK304" s="159">
        <f>ROUND(I304*H304,2)</f>
        <v>0</v>
      </c>
      <c r="BL304" s="17" t="s">
        <v>930</v>
      </c>
      <c r="BM304" s="274" t="s">
        <v>962</v>
      </c>
    </row>
    <row r="305" s="2" customFormat="1" ht="49.92" customHeight="1">
      <c r="A305" s="40"/>
      <c r="B305" s="41"/>
      <c r="C305" s="42"/>
      <c r="D305" s="42"/>
      <c r="E305" s="250" t="s">
        <v>963</v>
      </c>
      <c r="F305" s="250" t="s">
        <v>964</v>
      </c>
      <c r="G305" s="42"/>
      <c r="H305" s="42"/>
      <c r="I305" s="42"/>
      <c r="J305" s="226">
        <f>BK305</f>
        <v>0</v>
      </c>
      <c r="K305" s="42"/>
      <c r="L305" s="43"/>
      <c r="M305" s="321"/>
      <c r="N305" s="322"/>
      <c r="O305" s="99"/>
      <c r="P305" s="99"/>
      <c r="Q305" s="99"/>
      <c r="R305" s="99"/>
      <c r="S305" s="99"/>
      <c r="T305" s="10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7" t="s">
        <v>77</v>
      </c>
      <c r="AU305" s="17" t="s">
        <v>78</v>
      </c>
      <c r="AY305" s="17" t="s">
        <v>965</v>
      </c>
      <c r="BK305" s="159">
        <f>SUM(BK306:BK310)</f>
        <v>0</v>
      </c>
    </row>
    <row r="306" s="2" customFormat="1" ht="16.32" customHeight="1">
      <c r="A306" s="40"/>
      <c r="B306" s="41"/>
      <c r="C306" s="323" t="s">
        <v>1</v>
      </c>
      <c r="D306" s="323" t="s">
        <v>220</v>
      </c>
      <c r="E306" s="324" t="s">
        <v>1</v>
      </c>
      <c r="F306" s="325" t="s">
        <v>1</v>
      </c>
      <c r="G306" s="326" t="s">
        <v>1</v>
      </c>
      <c r="H306" s="327"/>
      <c r="I306" s="328"/>
      <c r="J306" s="329">
        <f>BK306</f>
        <v>0</v>
      </c>
      <c r="K306" s="269"/>
      <c r="L306" s="43"/>
      <c r="M306" s="330" t="s">
        <v>1</v>
      </c>
      <c r="N306" s="331" t="s">
        <v>44</v>
      </c>
      <c r="O306" s="99"/>
      <c r="P306" s="99"/>
      <c r="Q306" s="99"/>
      <c r="R306" s="99"/>
      <c r="S306" s="99"/>
      <c r="T306" s="10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7" t="s">
        <v>965</v>
      </c>
      <c r="AU306" s="17" t="s">
        <v>85</v>
      </c>
      <c r="AY306" s="17" t="s">
        <v>965</v>
      </c>
      <c r="BE306" s="159">
        <f>IF(N306="základná",J306,0)</f>
        <v>0</v>
      </c>
      <c r="BF306" s="159">
        <f>IF(N306="znížená",J306,0)</f>
        <v>0</v>
      </c>
      <c r="BG306" s="159">
        <f>IF(N306="zákl. prenesená",J306,0)</f>
        <v>0</v>
      </c>
      <c r="BH306" s="159">
        <f>IF(N306="zníž. prenesená",J306,0)</f>
        <v>0</v>
      </c>
      <c r="BI306" s="159">
        <f>IF(N306="nulová",J306,0)</f>
        <v>0</v>
      </c>
      <c r="BJ306" s="17" t="s">
        <v>91</v>
      </c>
      <c r="BK306" s="159">
        <f>I306*H306</f>
        <v>0</v>
      </c>
    </row>
    <row r="307" s="2" customFormat="1" ht="16.32" customHeight="1">
      <c r="A307" s="40"/>
      <c r="B307" s="41"/>
      <c r="C307" s="323" t="s">
        <v>1</v>
      </c>
      <c r="D307" s="323" t="s">
        <v>220</v>
      </c>
      <c r="E307" s="324" t="s">
        <v>1</v>
      </c>
      <c r="F307" s="325" t="s">
        <v>1</v>
      </c>
      <c r="G307" s="326" t="s">
        <v>1</v>
      </c>
      <c r="H307" s="327"/>
      <c r="I307" s="328"/>
      <c r="J307" s="329">
        <f>BK307</f>
        <v>0</v>
      </c>
      <c r="K307" s="269"/>
      <c r="L307" s="43"/>
      <c r="M307" s="330" t="s">
        <v>1</v>
      </c>
      <c r="N307" s="331" t="s">
        <v>44</v>
      </c>
      <c r="O307" s="99"/>
      <c r="P307" s="99"/>
      <c r="Q307" s="99"/>
      <c r="R307" s="99"/>
      <c r="S307" s="99"/>
      <c r="T307" s="10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7" t="s">
        <v>965</v>
      </c>
      <c r="AU307" s="17" t="s">
        <v>85</v>
      </c>
      <c r="AY307" s="17" t="s">
        <v>965</v>
      </c>
      <c r="BE307" s="159">
        <f>IF(N307="základná",J307,0)</f>
        <v>0</v>
      </c>
      <c r="BF307" s="159">
        <f>IF(N307="znížená",J307,0)</f>
        <v>0</v>
      </c>
      <c r="BG307" s="159">
        <f>IF(N307="zákl. prenesená",J307,0)</f>
        <v>0</v>
      </c>
      <c r="BH307" s="159">
        <f>IF(N307="zníž. prenesená",J307,0)</f>
        <v>0</v>
      </c>
      <c r="BI307" s="159">
        <f>IF(N307="nulová",J307,0)</f>
        <v>0</v>
      </c>
      <c r="BJ307" s="17" t="s">
        <v>91</v>
      </c>
      <c r="BK307" s="159">
        <f>I307*H307</f>
        <v>0</v>
      </c>
    </row>
    <row r="308" s="2" customFormat="1" ht="16.32" customHeight="1">
      <c r="A308" s="40"/>
      <c r="B308" s="41"/>
      <c r="C308" s="323" t="s">
        <v>1</v>
      </c>
      <c r="D308" s="323" t="s">
        <v>220</v>
      </c>
      <c r="E308" s="324" t="s">
        <v>1</v>
      </c>
      <c r="F308" s="325" t="s">
        <v>1</v>
      </c>
      <c r="G308" s="326" t="s">
        <v>1</v>
      </c>
      <c r="H308" s="327"/>
      <c r="I308" s="328"/>
      <c r="J308" s="329">
        <f>BK308</f>
        <v>0</v>
      </c>
      <c r="K308" s="269"/>
      <c r="L308" s="43"/>
      <c r="M308" s="330" t="s">
        <v>1</v>
      </c>
      <c r="N308" s="331" t="s">
        <v>44</v>
      </c>
      <c r="O308" s="99"/>
      <c r="P308" s="99"/>
      <c r="Q308" s="99"/>
      <c r="R308" s="99"/>
      <c r="S308" s="99"/>
      <c r="T308" s="10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7" t="s">
        <v>965</v>
      </c>
      <c r="AU308" s="17" t="s">
        <v>85</v>
      </c>
      <c r="AY308" s="17" t="s">
        <v>965</v>
      </c>
      <c r="BE308" s="159">
        <f>IF(N308="základná",J308,0)</f>
        <v>0</v>
      </c>
      <c r="BF308" s="159">
        <f>IF(N308="znížená",J308,0)</f>
        <v>0</v>
      </c>
      <c r="BG308" s="159">
        <f>IF(N308="zákl. prenesená",J308,0)</f>
        <v>0</v>
      </c>
      <c r="BH308" s="159">
        <f>IF(N308="zníž. prenesená",J308,0)</f>
        <v>0</v>
      </c>
      <c r="BI308" s="159">
        <f>IF(N308="nulová",J308,0)</f>
        <v>0</v>
      </c>
      <c r="BJ308" s="17" t="s">
        <v>91</v>
      </c>
      <c r="BK308" s="159">
        <f>I308*H308</f>
        <v>0</v>
      </c>
    </row>
    <row r="309" s="2" customFormat="1" ht="16.32" customHeight="1">
      <c r="A309" s="40"/>
      <c r="B309" s="41"/>
      <c r="C309" s="323" t="s">
        <v>1</v>
      </c>
      <c r="D309" s="323" t="s">
        <v>220</v>
      </c>
      <c r="E309" s="324" t="s">
        <v>1</v>
      </c>
      <c r="F309" s="325" t="s">
        <v>1</v>
      </c>
      <c r="G309" s="326" t="s">
        <v>1</v>
      </c>
      <c r="H309" s="327"/>
      <c r="I309" s="328"/>
      <c r="J309" s="329">
        <f>BK309</f>
        <v>0</v>
      </c>
      <c r="K309" s="269"/>
      <c r="L309" s="43"/>
      <c r="M309" s="330" t="s">
        <v>1</v>
      </c>
      <c r="N309" s="331" t="s">
        <v>44</v>
      </c>
      <c r="O309" s="99"/>
      <c r="P309" s="99"/>
      <c r="Q309" s="99"/>
      <c r="R309" s="99"/>
      <c r="S309" s="99"/>
      <c r="T309" s="10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7" t="s">
        <v>965</v>
      </c>
      <c r="AU309" s="17" t="s">
        <v>85</v>
      </c>
      <c r="AY309" s="17" t="s">
        <v>965</v>
      </c>
      <c r="BE309" s="159">
        <f>IF(N309="základná",J309,0)</f>
        <v>0</v>
      </c>
      <c r="BF309" s="159">
        <f>IF(N309="znížená",J309,0)</f>
        <v>0</v>
      </c>
      <c r="BG309" s="159">
        <f>IF(N309="zákl. prenesená",J309,0)</f>
        <v>0</v>
      </c>
      <c r="BH309" s="159">
        <f>IF(N309="zníž. prenesená",J309,0)</f>
        <v>0</v>
      </c>
      <c r="BI309" s="159">
        <f>IF(N309="nulová",J309,0)</f>
        <v>0</v>
      </c>
      <c r="BJ309" s="17" t="s">
        <v>91</v>
      </c>
      <c r="BK309" s="159">
        <f>I309*H309</f>
        <v>0</v>
      </c>
    </row>
    <row r="310" s="2" customFormat="1" ht="16.32" customHeight="1">
      <c r="A310" s="40"/>
      <c r="B310" s="41"/>
      <c r="C310" s="323" t="s">
        <v>1</v>
      </c>
      <c r="D310" s="323" t="s">
        <v>220</v>
      </c>
      <c r="E310" s="324" t="s">
        <v>1</v>
      </c>
      <c r="F310" s="325" t="s">
        <v>1</v>
      </c>
      <c r="G310" s="326" t="s">
        <v>1</v>
      </c>
      <c r="H310" s="327"/>
      <c r="I310" s="328"/>
      <c r="J310" s="329">
        <f>BK310</f>
        <v>0</v>
      </c>
      <c r="K310" s="269"/>
      <c r="L310" s="43"/>
      <c r="M310" s="330" t="s">
        <v>1</v>
      </c>
      <c r="N310" s="331" t="s">
        <v>44</v>
      </c>
      <c r="O310" s="332"/>
      <c r="P310" s="332"/>
      <c r="Q310" s="332"/>
      <c r="R310" s="332"/>
      <c r="S310" s="332"/>
      <c r="T310" s="333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7" t="s">
        <v>965</v>
      </c>
      <c r="AU310" s="17" t="s">
        <v>85</v>
      </c>
      <c r="AY310" s="17" t="s">
        <v>965</v>
      </c>
      <c r="BE310" s="159">
        <f>IF(N310="základná",J310,0)</f>
        <v>0</v>
      </c>
      <c r="BF310" s="159">
        <f>IF(N310="znížená",J310,0)</f>
        <v>0</v>
      </c>
      <c r="BG310" s="159">
        <f>IF(N310="zákl. prenesená",J310,0)</f>
        <v>0</v>
      </c>
      <c r="BH310" s="159">
        <f>IF(N310="zníž. prenesená",J310,0)</f>
        <v>0</v>
      </c>
      <c r="BI310" s="159">
        <f>IF(N310="nulová",J310,0)</f>
        <v>0</v>
      </c>
      <c r="BJ310" s="17" t="s">
        <v>91</v>
      </c>
      <c r="BK310" s="159">
        <f>I310*H310</f>
        <v>0</v>
      </c>
    </row>
    <row r="311" s="2" customFormat="1" ht="6.96" customHeight="1">
      <c r="A311" s="40"/>
      <c r="B311" s="74"/>
      <c r="C311" s="75"/>
      <c r="D311" s="75"/>
      <c r="E311" s="75"/>
      <c r="F311" s="75"/>
      <c r="G311" s="75"/>
      <c r="H311" s="75"/>
      <c r="I311" s="75"/>
      <c r="J311" s="75"/>
      <c r="K311" s="75"/>
      <c r="L311" s="43"/>
      <c r="M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</row>
  </sheetData>
  <sheetProtection sheet="1" autoFilter="0" formatColumns="0" formatRows="0" objects="1" scenarios="1" spinCount="100000" saltValue="eJx6phwaxWD6QTKkAmVbteIRiKhJCYjr5gxxkHLBmleQCRdgZ8CeVfVmLdTaBcWjeYqs2v3QJZuZVI5xShgBSQ==" hashValue="ssG1TzyaivsUDBc7/CzdrSSlBXv+CWBZF6UrIkj1jfMc3d3g2uduK89pfcD03OUMHpq55/rKEa+FIACquyLJFg==" algorithmName="SHA-512" password="C549"/>
  <autoFilter ref="C148:K310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1:F121"/>
    <mergeCell ref="D122:F122"/>
    <mergeCell ref="D123:F123"/>
    <mergeCell ref="D124:F124"/>
    <mergeCell ref="D125:F125"/>
    <mergeCell ref="E137:H137"/>
    <mergeCell ref="E139:H139"/>
    <mergeCell ref="E141:H141"/>
    <mergeCell ref="L2:V2"/>
  </mergeCells>
  <dataValidations count="2">
    <dataValidation type="list" allowBlank="1" showInputMessage="1" showErrorMessage="1" error="Povolené sú hodnoty K, M." sqref="D306:D311">
      <formula1>"K, M"</formula1>
    </dataValidation>
    <dataValidation type="list" allowBlank="1" showInputMessage="1" showErrorMessage="1" error="Povolené sú hodnoty základná, znížená, nulová." sqref="N306:N311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7"/>
      <c r="C3" s="168"/>
      <c r="D3" s="168"/>
      <c r="E3" s="168"/>
      <c r="F3" s="168"/>
      <c r="G3" s="168"/>
      <c r="H3" s="20"/>
    </row>
    <row r="4" s="1" customFormat="1" ht="24.96" customHeight="1">
      <c r="B4" s="20"/>
      <c r="C4" s="169" t="s">
        <v>1105</v>
      </c>
      <c r="H4" s="20"/>
    </row>
    <row r="5" s="1" customFormat="1" ht="12" customHeight="1">
      <c r="B5" s="20"/>
      <c r="C5" s="334" t="s">
        <v>12</v>
      </c>
      <c r="D5" s="177" t="s">
        <v>13</v>
      </c>
      <c r="E5" s="1"/>
      <c r="F5" s="1"/>
      <c r="H5" s="20"/>
    </row>
    <row r="6" s="1" customFormat="1" ht="36.96" customHeight="1">
      <c r="B6" s="20"/>
      <c r="C6" s="335" t="s">
        <v>15</v>
      </c>
      <c r="D6" s="336" t="s">
        <v>16</v>
      </c>
      <c r="E6" s="1"/>
      <c r="F6" s="1"/>
      <c r="H6" s="20"/>
    </row>
    <row r="7" s="1" customFormat="1" ht="16.5" customHeight="1">
      <c r="B7" s="20"/>
      <c r="C7" s="171" t="s">
        <v>21</v>
      </c>
      <c r="D7" s="174" t="str">
        <f>'Rekapitulácia stavby'!AN8</f>
        <v>13. 2. 2025</v>
      </c>
      <c r="H7" s="20"/>
    </row>
    <row r="8" s="2" customFormat="1" ht="10.8" customHeight="1">
      <c r="A8" s="40"/>
      <c r="B8" s="43"/>
      <c r="C8" s="40"/>
      <c r="D8" s="40"/>
      <c r="E8" s="40"/>
      <c r="F8" s="40"/>
      <c r="G8" s="40"/>
      <c r="H8" s="43"/>
    </row>
    <row r="9" s="11" customFormat="1" ht="29.28" customHeight="1">
      <c r="A9" s="235"/>
      <c r="B9" s="337"/>
      <c r="C9" s="338" t="s">
        <v>59</v>
      </c>
      <c r="D9" s="339" t="s">
        <v>60</v>
      </c>
      <c r="E9" s="339" t="s">
        <v>205</v>
      </c>
      <c r="F9" s="340" t="s">
        <v>1106</v>
      </c>
      <c r="G9" s="235"/>
      <c r="H9" s="337"/>
    </row>
    <row r="10" s="2" customFormat="1" ht="26.4" customHeight="1">
      <c r="A10" s="40"/>
      <c r="B10" s="43"/>
      <c r="C10" s="341" t="s">
        <v>1107</v>
      </c>
      <c r="D10" s="341" t="s">
        <v>89</v>
      </c>
      <c r="E10" s="40"/>
      <c r="F10" s="40"/>
      <c r="G10" s="40"/>
      <c r="H10" s="43"/>
    </row>
    <row r="11" s="2" customFormat="1" ht="16.8" customHeight="1">
      <c r="A11" s="40"/>
      <c r="B11" s="43"/>
      <c r="C11" s="342" t="s">
        <v>151</v>
      </c>
      <c r="D11" s="343" t="s">
        <v>139</v>
      </c>
      <c r="E11" s="344" t="s">
        <v>1</v>
      </c>
      <c r="F11" s="345">
        <v>1.8899999999999999</v>
      </c>
      <c r="G11" s="40"/>
      <c r="H11" s="43"/>
    </row>
    <row r="12" s="2" customFormat="1" ht="16.8" customHeight="1">
      <c r="A12" s="40"/>
      <c r="B12" s="43"/>
      <c r="C12" s="346" t="s">
        <v>1</v>
      </c>
      <c r="D12" s="346" t="s">
        <v>725</v>
      </c>
      <c r="E12" s="17" t="s">
        <v>1</v>
      </c>
      <c r="F12" s="347">
        <v>1.8899999999999999</v>
      </c>
      <c r="G12" s="40"/>
      <c r="H12" s="43"/>
    </row>
    <row r="13" s="2" customFormat="1" ht="16.8" customHeight="1">
      <c r="A13" s="40"/>
      <c r="B13" s="43"/>
      <c r="C13" s="346" t="s">
        <v>151</v>
      </c>
      <c r="D13" s="346" t="s">
        <v>228</v>
      </c>
      <c r="E13" s="17" t="s">
        <v>1</v>
      </c>
      <c r="F13" s="347">
        <v>1.8899999999999999</v>
      </c>
      <c r="G13" s="40"/>
      <c r="H13" s="43"/>
    </row>
    <row r="14" s="2" customFormat="1" ht="16.8" customHeight="1">
      <c r="A14" s="40"/>
      <c r="B14" s="43"/>
      <c r="C14" s="348" t="s">
        <v>1108</v>
      </c>
      <c r="D14" s="40"/>
      <c r="E14" s="40"/>
      <c r="F14" s="40"/>
      <c r="G14" s="40"/>
      <c r="H14" s="43"/>
    </row>
    <row r="15" s="2" customFormat="1" ht="16.8" customHeight="1">
      <c r="A15" s="40"/>
      <c r="B15" s="43"/>
      <c r="C15" s="346" t="s">
        <v>722</v>
      </c>
      <c r="D15" s="346" t="s">
        <v>723</v>
      </c>
      <c r="E15" s="17" t="s">
        <v>231</v>
      </c>
      <c r="F15" s="347">
        <v>1.8899999999999999</v>
      </c>
      <c r="G15" s="40"/>
      <c r="H15" s="43"/>
    </row>
    <row r="16" s="2" customFormat="1" ht="16.8" customHeight="1">
      <c r="A16" s="40"/>
      <c r="B16" s="43"/>
      <c r="C16" s="346" t="s">
        <v>718</v>
      </c>
      <c r="D16" s="346" t="s">
        <v>719</v>
      </c>
      <c r="E16" s="17" t="s">
        <v>231</v>
      </c>
      <c r="F16" s="347">
        <v>1.8899999999999999</v>
      </c>
      <c r="G16" s="40"/>
      <c r="H16" s="43"/>
    </row>
    <row r="17" s="2" customFormat="1" ht="16.8" customHeight="1">
      <c r="A17" s="40"/>
      <c r="B17" s="43"/>
      <c r="C17" s="342" t="s">
        <v>1109</v>
      </c>
      <c r="D17" s="343" t="s">
        <v>114</v>
      </c>
      <c r="E17" s="344" t="s">
        <v>1</v>
      </c>
      <c r="F17" s="345">
        <v>37.212000000000003</v>
      </c>
      <c r="G17" s="40"/>
      <c r="H17" s="43"/>
    </row>
    <row r="18" s="2" customFormat="1" ht="16.8" customHeight="1">
      <c r="A18" s="40"/>
      <c r="B18" s="43"/>
      <c r="C18" s="342" t="s">
        <v>416</v>
      </c>
      <c r="D18" s="343" t="s">
        <v>1</v>
      </c>
      <c r="E18" s="344" t="s">
        <v>1</v>
      </c>
      <c r="F18" s="345">
        <v>6.5</v>
      </c>
      <c r="G18" s="40"/>
      <c r="H18" s="43"/>
    </row>
    <row r="19" s="2" customFormat="1" ht="16.8" customHeight="1">
      <c r="A19" s="40"/>
      <c r="B19" s="43"/>
      <c r="C19" s="346" t="s">
        <v>1</v>
      </c>
      <c r="D19" s="346" t="s">
        <v>414</v>
      </c>
      <c r="E19" s="17" t="s">
        <v>1</v>
      </c>
      <c r="F19" s="347">
        <v>5</v>
      </c>
      <c r="G19" s="40"/>
      <c r="H19" s="43"/>
    </row>
    <row r="20" s="2" customFormat="1" ht="16.8" customHeight="1">
      <c r="A20" s="40"/>
      <c r="B20" s="43"/>
      <c r="C20" s="346" t="s">
        <v>1</v>
      </c>
      <c r="D20" s="346" t="s">
        <v>415</v>
      </c>
      <c r="E20" s="17" t="s">
        <v>1</v>
      </c>
      <c r="F20" s="347">
        <v>1.5</v>
      </c>
      <c r="G20" s="40"/>
      <c r="H20" s="43"/>
    </row>
    <row r="21" s="2" customFormat="1" ht="16.8" customHeight="1">
      <c r="A21" s="40"/>
      <c r="B21" s="43"/>
      <c r="C21" s="346" t="s">
        <v>416</v>
      </c>
      <c r="D21" s="346" t="s">
        <v>228</v>
      </c>
      <c r="E21" s="17" t="s">
        <v>1</v>
      </c>
      <c r="F21" s="347">
        <v>6.5</v>
      </c>
      <c r="G21" s="40"/>
      <c r="H21" s="43"/>
    </row>
    <row r="22" s="2" customFormat="1" ht="16.8" customHeight="1">
      <c r="A22" s="40"/>
      <c r="B22" s="43"/>
      <c r="C22" s="342" t="s">
        <v>127</v>
      </c>
      <c r="D22" s="343" t="s">
        <v>1</v>
      </c>
      <c r="E22" s="344" t="s">
        <v>1</v>
      </c>
      <c r="F22" s="345">
        <v>10.5</v>
      </c>
      <c r="G22" s="40"/>
      <c r="H22" s="43"/>
    </row>
    <row r="23" s="2" customFormat="1" ht="16.8" customHeight="1">
      <c r="A23" s="40"/>
      <c r="B23" s="43"/>
      <c r="C23" s="346" t="s">
        <v>1</v>
      </c>
      <c r="D23" s="346" t="s">
        <v>856</v>
      </c>
      <c r="E23" s="17" t="s">
        <v>1</v>
      </c>
      <c r="F23" s="347">
        <v>10.5</v>
      </c>
      <c r="G23" s="40"/>
      <c r="H23" s="43"/>
    </row>
    <row r="24" s="2" customFormat="1" ht="16.8" customHeight="1">
      <c r="A24" s="40"/>
      <c r="B24" s="43"/>
      <c r="C24" s="346" t="s">
        <v>127</v>
      </c>
      <c r="D24" s="346" t="s">
        <v>228</v>
      </c>
      <c r="E24" s="17" t="s">
        <v>1</v>
      </c>
      <c r="F24" s="347">
        <v>10.5</v>
      </c>
      <c r="G24" s="40"/>
      <c r="H24" s="43"/>
    </row>
    <row r="25" s="2" customFormat="1" ht="16.8" customHeight="1">
      <c r="A25" s="40"/>
      <c r="B25" s="43"/>
      <c r="C25" s="348" t="s">
        <v>1108</v>
      </c>
      <c r="D25" s="40"/>
      <c r="E25" s="40"/>
      <c r="F25" s="40"/>
      <c r="G25" s="40"/>
      <c r="H25" s="43"/>
    </row>
    <row r="26" s="2" customFormat="1">
      <c r="A26" s="40"/>
      <c r="B26" s="43"/>
      <c r="C26" s="346" t="s">
        <v>853</v>
      </c>
      <c r="D26" s="346" t="s">
        <v>854</v>
      </c>
      <c r="E26" s="17" t="s">
        <v>231</v>
      </c>
      <c r="F26" s="347">
        <v>10.5</v>
      </c>
      <c r="G26" s="40"/>
      <c r="H26" s="43"/>
    </row>
    <row r="27" s="2" customFormat="1" ht="16.8" customHeight="1">
      <c r="A27" s="40"/>
      <c r="B27" s="43"/>
      <c r="C27" s="346" t="s">
        <v>858</v>
      </c>
      <c r="D27" s="346" t="s">
        <v>859</v>
      </c>
      <c r="E27" s="17" t="s">
        <v>231</v>
      </c>
      <c r="F27" s="347">
        <v>10.5</v>
      </c>
      <c r="G27" s="40"/>
      <c r="H27" s="43"/>
    </row>
    <row r="28" s="2" customFormat="1" ht="16.8" customHeight="1">
      <c r="A28" s="40"/>
      <c r="B28" s="43"/>
      <c r="C28" s="342" t="s">
        <v>1110</v>
      </c>
      <c r="D28" s="343" t="s">
        <v>114</v>
      </c>
      <c r="E28" s="344" t="s">
        <v>1</v>
      </c>
      <c r="F28" s="345">
        <v>10.5</v>
      </c>
      <c r="G28" s="40"/>
      <c r="H28" s="43"/>
    </row>
    <row r="29" s="2" customFormat="1" ht="16.8" customHeight="1">
      <c r="A29" s="40"/>
      <c r="B29" s="43"/>
      <c r="C29" s="342" t="s">
        <v>111</v>
      </c>
      <c r="D29" s="343" t="s">
        <v>1</v>
      </c>
      <c r="E29" s="344" t="s">
        <v>1</v>
      </c>
      <c r="F29" s="345">
        <v>15.693</v>
      </c>
      <c r="G29" s="40"/>
      <c r="H29" s="43"/>
    </row>
    <row r="30" s="2" customFormat="1" ht="16.8" customHeight="1">
      <c r="A30" s="40"/>
      <c r="B30" s="43"/>
      <c r="C30" s="346" t="s">
        <v>1</v>
      </c>
      <c r="D30" s="346" t="s">
        <v>298</v>
      </c>
      <c r="E30" s="17" t="s">
        <v>1</v>
      </c>
      <c r="F30" s="347">
        <v>4.194</v>
      </c>
      <c r="G30" s="40"/>
      <c r="H30" s="43"/>
    </row>
    <row r="31" s="2" customFormat="1" ht="16.8" customHeight="1">
      <c r="A31" s="40"/>
      <c r="B31" s="43"/>
      <c r="C31" s="346" t="s">
        <v>1</v>
      </c>
      <c r="D31" s="346" t="s">
        <v>299</v>
      </c>
      <c r="E31" s="17" t="s">
        <v>1</v>
      </c>
      <c r="F31" s="347">
        <v>11.499000000000001</v>
      </c>
      <c r="G31" s="40"/>
      <c r="H31" s="43"/>
    </row>
    <row r="32" s="2" customFormat="1" ht="16.8" customHeight="1">
      <c r="A32" s="40"/>
      <c r="B32" s="43"/>
      <c r="C32" s="346" t="s">
        <v>111</v>
      </c>
      <c r="D32" s="346" t="s">
        <v>300</v>
      </c>
      <c r="E32" s="17" t="s">
        <v>1</v>
      </c>
      <c r="F32" s="347">
        <v>15.693</v>
      </c>
      <c r="G32" s="40"/>
      <c r="H32" s="43"/>
    </row>
    <row r="33" s="2" customFormat="1" ht="16.8" customHeight="1">
      <c r="A33" s="40"/>
      <c r="B33" s="43"/>
      <c r="C33" s="348" t="s">
        <v>1108</v>
      </c>
      <c r="D33" s="40"/>
      <c r="E33" s="40"/>
      <c r="F33" s="40"/>
      <c r="G33" s="40"/>
      <c r="H33" s="43"/>
    </row>
    <row r="34" s="2" customFormat="1">
      <c r="A34" s="40"/>
      <c r="B34" s="43"/>
      <c r="C34" s="346" t="s">
        <v>295</v>
      </c>
      <c r="D34" s="346" t="s">
        <v>296</v>
      </c>
      <c r="E34" s="17" t="s">
        <v>223</v>
      </c>
      <c r="F34" s="347">
        <v>16.478000000000002</v>
      </c>
      <c r="G34" s="40"/>
      <c r="H34" s="43"/>
    </row>
    <row r="35" s="2" customFormat="1" ht="16.8" customHeight="1">
      <c r="A35" s="40"/>
      <c r="B35" s="43"/>
      <c r="C35" s="342" t="s">
        <v>130</v>
      </c>
      <c r="D35" s="343" t="s">
        <v>1</v>
      </c>
      <c r="E35" s="344" t="s">
        <v>1</v>
      </c>
      <c r="F35" s="345">
        <v>0.71899999999999997</v>
      </c>
      <c r="G35" s="40"/>
      <c r="H35" s="43"/>
    </row>
    <row r="36" s="2" customFormat="1" ht="16.8" customHeight="1">
      <c r="A36" s="40"/>
      <c r="B36" s="43"/>
      <c r="C36" s="346" t="s">
        <v>1</v>
      </c>
      <c r="D36" s="346" t="s">
        <v>293</v>
      </c>
      <c r="E36" s="17" t="s">
        <v>1</v>
      </c>
      <c r="F36" s="347">
        <v>0.22500000000000001</v>
      </c>
      <c r="G36" s="40"/>
      <c r="H36" s="43"/>
    </row>
    <row r="37" s="2" customFormat="1" ht="16.8" customHeight="1">
      <c r="A37" s="40"/>
      <c r="B37" s="43"/>
      <c r="C37" s="346" t="s">
        <v>1</v>
      </c>
      <c r="D37" s="346" t="s">
        <v>294</v>
      </c>
      <c r="E37" s="17" t="s">
        <v>1</v>
      </c>
      <c r="F37" s="347">
        <v>0.49399999999999999</v>
      </c>
      <c r="G37" s="40"/>
      <c r="H37" s="43"/>
    </row>
    <row r="38" s="2" customFormat="1" ht="16.8" customHeight="1">
      <c r="A38" s="40"/>
      <c r="B38" s="43"/>
      <c r="C38" s="346" t="s">
        <v>130</v>
      </c>
      <c r="D38" s="346" t="s">
        <v>228</v>
      </c>
      <c r="E38" s="17" t="s">
        <v>1</v>
      </c>
      <c r="F38" s="347">
        <v>0.71899999999999997</v>
      </c>
      <c r="G38" s="40"/>
      <c r="H38" s="43"/>
    </row>
    <row r="39" s="2" customFormat="1" ht="16.8" customHeight="1">
      <c r="A39" s="40"/>
      <c r="B39" s="43"/>
      <c r="C39" s="348" t="s">
        <v>1108</v>
      </c>
      <c r="D39" s="40"/>
      <c r="E39" s="40"/>
      <c r="F39" s="40"/>
      <c r="G39" s="40"/>
      <c r="H39" s="43"/>
    </row>
    <row r="40" s="2" customFormat="1">
      <c r="A40" s="40"/>
      <c r="B40" s="43"/>
      <c r="C40" s="346" t="s">
        <v>290</v>
      </c>
      <c r="D40" s="346" t="s">
        <v>291</v>
      </c>
      <c r="E40" s="17" t="s">
        <v>245</v>
      </c>
      <c r="F40" s="347">
        <v>0.71899999999999997</v>
      </c>
      <c r="G40" s="40"/>
      <c r="H40" s="43"/>
    </row>
    <row r="41" s="2" customFormat="1" ht="16.8" customHeight="1">
      <c r="A41" s="40"/>
      <c r="B41" s="43"/>
      <c r="C41" s="346" t="s">
        <v>243</v>
      </c>
      <c r="D41" s="346" t="s">
        <v>244</v>
      </c>
      <c r="E41" s="17" t="s">
        <v>245</v>
      </c>
      <c r="F41" s="347">
        <v>0.71899999999999997</v>
      </c>
      <c r="G41" s="40"/>
      <c r="H41" s="43"/>
    </row>
    <row r="42" s="2" customFormat="1" ht="16.8" customHeight="1">
      <c r="A42" s="40"/>
      <c r="B42" s="43"/>
      <c r="C42" s="342" t="s">
        <v>133</v>
      </c>
      <c r="D42" s="343" t="s">
        <v>1</v>
      </c>
      <c r="E42" s="344" t="s">
        <v>1</v>
      </c>
      <c r="F42" s="345">
        <v>41.228000000000002</v>
      </c>
      <c r="G42" s="40"/>
      <c r="H42" s="43"/>
    </row>
    <row r="43" s="2" customFormat="1" ht="16.8" customHeight="1">
      <c r="A43" s="40"/>
      <c r="B43" s="43"/>
      <c r="C43" s="346" t="s">
        <v>1</v>
      </c>
      <c r="D43" s="346" t="s">
        <v>867</v>
      </c>
      <c r="E43" s="17" t="s">
        <v>1</v>
      </c>
      <c r="F43" s="347">
        <v>16.478000000000002</v>
      </c>
      <c r="G43" s="40"/>
      <c r="H43" s="43"/>
    </row>
    <row r="44" s="2" customFormat="1" ht="16.8" customHeight="1">
      <c r="A44" s="40"/>
      <c r="B44" s="43"/>
      <c r="C44" s="346" t="s">
        <v>1</v>
      </c>
      <c r="D44" s="346" t="s">
        <v>122</v>
      </c>
      <c r="E44" s="17" t="s">
        <v>1</v>
      </c>
      <c r="F44" s="347">
        <v>24.75</v>
      </c>
      <c r="G44" s="40"/>
      <c r="H44" s="43"/>
    </row>
    <row r="45" s="2" customFormat="1" ht="16.8" customHeight="1">
      <c r="A45" s="40"/>
      <c r="B45" s="43"/>
      <c r="C45" s="346" t="s">
        <v>133</v>
      </c>
      <c r="D45" s="346" t="s">
        <v>300</v>
      </c>
      <c r="E45" s="17" t="s">
        <v>1</v>
      </c>
      <c r="F45" s="347">
        <v>41.228000000000002</v>
      </c>
      <c r="G45" s="40"/>
      <c r="H45" s="43"/>
    </row>
    <row r="46" s="2" customFormat="1" ht="16.8" customHeight="1">
      <c r="A46" s="40"/>
      <c r="B46" s="43"/>
      <c r="C46" s="348" t="s">
        <v>1108</v>
      </c>
      <c r="D46" s="40"/>
      <c r="E46" s="40"/>
      <c r="F46" s="40"/>
      <c r="G46" s="40"/>
      <c r="H46" s="43"/>
    </row>
    <row r="47" s="2" customFormat="1" ht="16.8" customHeight="1">
      <c r="A47" s="40"/>
      <c r="B47" s="43"/>
      <c r="C47" s="346" t="s">
        <v>864</v>
      </c>
      <c r="D47" s="346" t="s">
        <v>865</v>
      </c>
      <c r="E47" s="17" t="s">
        <v>223</v>
      </c>
      <c r="F47" s="347">
        <v>43.289000000000001</v>
      </c>
      <c r="G47" s="40"/>
      <c r="H47" s="43"/>
    </row>
    <row r="48" s="2" customFormat="1" ht="16.8" customHeight="1">
      <c r="A48" s="40"/>
      <c r="B48" s="43"/>
      <c r="C48" s="342" t="s">
        <v>1111</v>
      </c>
      <c r="D48" s="343" t="s">
        <v>1</v>
      </c>
      <c r="E48" s="344" t="s">
        <v>1</v>
      </c>
      <c r="F48" s="345">
        <v>49.659999999999997</v>
      </c>
      <c r="G48" s="40"/>
      <c r="H48" s="43"/>
    </row>
    <row r="49" s="2" customFormat="1" ht="16.8" customHeight="1">
      <c r="A49" s="40"/>
      <c r="B49" s="43"/>
      <c r="C49" s="342" t="s">
        <v>1057</v>
      </c>
      <c r="D49" s="343" t="s">
        <v>139</v>
      </c>
      <c r="E49" s="344" t="s">
        <v>1</v>
      </c>
      <c r="F49" s="345">
        <v>9.1129999999999995</v>
      </c>
      <c r="G49" s="40"/>
      <c r="H49" s="43"/>
    </row>
    <row r="50" s="2" customFormat="1" ht="16.8" customHeight="1">
      <c r="A50" s="40"/>
      <c r="B50" s="43"/>
      <c r="C50" s="346" t="s">
        <v>1</v>
      </c>
      <c r="D50" s="346" t="s">
        <v>1112</v>
      </c>
      <c r="E50" s="17" t="s">
        <v>1</v>
      </c>
      <c r="F50" s="347">
        <v>9.1129999999999995</v>
      </c>
      <c r="G50" s="40"/>
      <c r="H50" s="43"/>
    </row>
    <row r="51" s="2" customFormat="1" ht="16.8" customHeight="1">
      <c r="A51" s="40"/>
      <c r="B51" s="43"/>
      <c r="C51" s="346" t="s">
        <v>1057</v>
      </c>
      <c r="D51" s="346" t="s">
        <v>300</v>
      </c>
      <c r="E51" s="17" t="s">
        <v>1</v>
      </c>
      <c r="F51" s="347">
        <v>9.1129999999999995</v>
      </c>
      <c r="G51" s="40"/>
      <c r="H51" s="43"/>
    </row>
    <row r="52" s="2" customFormat="1" ht="16.8" customHeight="1">
      <c r="A52" s="40"/>
      <c r="B52" s="43"/>
      <c r="C52" s="342" t="s">
        <v>125</v>
      </c>
      <c r="D52" s="343" t="s">
        <v>1</v>
      </c>
      <c r="E52" s="344" t="s">
        <v>1</v>
      </c>
      <c r="F52" s="345">
        <v>43.262</v>
      </c>
      <c r="G52" s="40"/>
      <c r="H52" s="43"/>
    </row>
    <row r="53" s="2" customFormat="1" ht="16.8" customHeight="1">
      <c r="A53" s="40"/>
      <c r="B53" s="43"/>
      <c r="C53" s="346" t="s">
        <v>1</v>
      </c>
      <c r="D53" s="346" t="s">
        <v>119</v>
      </c>
      <c r="E53" s="17" t="s">
        <v>1</v>
      </c>
      <c r="F53" s="347">
        <v>43.262</v>
      </c>
      <c r="G53" s="40"/>
      <c r="H53" s="43"/>
    </row>
    <row r="54" s="2" customFormat="1" ht="16.8" customHeight="1">
      <c r="A54" s="40"/>
      <c r="B54" s="43"/>
      <c r="C54" s="346" t="s">
        <v>125</v>
      </c>
      <c r="D54" s="346" t="s">
        <v>300</v>
      </c>
      <c r="E54" s="17" t="s">
        <v>1</v>
      </c>
      <c r="F54" s="347">
        <v>43.262</v>
      </c>
      <c r="G54" s="40"/>
      <c r="H54" s="43"/>
    </row>
    <row r="55" s="2" customFormat="1" ht="16.8" customHeight="1">
      <c r="A55" s="40"/>
      <c r="B55" s="43"/>
      <c r="C55" s="348" t="s">
        <v>1108</v>
      </c>
      <c r="D55" s="40"/>
      <c r="E55" s="40"/>
      <c r="F55" s="40"/>
      <c r="G55" s="40"/>
      <c r="H55" s="43"/>
    </row>
    <row r="56" s="2" customFormat="1" ht="16.8" customHeight="1">
      <c r="A56" s="40"/>
      <c r="B56" s="43"/>
      <c r="C56" s="346" t="s">
        <v>396</v>
      </c>
      <c r="D56" s="346" t="s">
        <v>397</v>
      </c>
      <c r="E56" s="17" t="s">
        <v>223</v>
      </c>
      <c r="F56" s="347">
        <v>45.424999999999997</v>
      </c>
      <c r="G56" s="40"/>
      <c r="H56" s="43"/>
    </row>
    <row r="57" s="2" customFormat="1">
      <c r="A57" s="40"/>
      <c r="B57" s="43"/>
      <c r="C57" s="346" t="s">
        <v>235</v>
      </c>
      <c r="D57" s="346" t="s">
        <v>236</v>
      </c>
      <c r="E57" s="17" t="s">
        <v>223</v>
      </c>
      <c r="F57" s="347">
        <v>43.262</v>
      </c>
      <c r="G57" s="40"/>
      <c r="H57" s="43"/>
    </row>
    <row r="58" s="2" customFormat="1" ht="16.8" customHeight="1">
      <c r="A58" s="40"/>
      <c r="B58" s="43"/>
      <c r="C58" s="346" t="s">
        <v>238</v>
      </c>
      <c r="D58" s="346" t="s">
        <v>239</v>
      </c>
      <c r="E58" s="17" t="s">
        <v>223</v>
      </c>
      <c r="F58" s="347">
        <v>68.012</v>
      </c>
      <c r="G58" s="40"/>
      <c r="H58" s="43"/>
    </row>
    <row r="59" s="2" customFormat="1">
      <c r="A59" s="40"/>
      <c r="B59" s="43"/>
      <c r="C59" s="346" t="s">
        <v>838</v>
      </c>
      <c r="D59" s="346" t="s">
        <v>839</v>
      </c>
      <c r="E59" s="17" t="s">
        <v>223</v>
      </c>
      <c r="F59" s="347">
        <v>43.262</v>
      </c>
      <c r="G59" s="40"/>
      <c r="H59" s="43"/>
    </row>
    <row r="60" s="2" customFormat="1" ht="16.8" customHeight="1">
      <c r="A60" s="40"/>
      <c r="B60" s="43"/>
      <c r="C60" s="342" t="s">
        <v>117</v>
      </c>
      <c r="D60" s="343" t="s">
        <v>1</v>
      </c>
      <c r="E60" s="344" t="s">
        <v>1</v>
      </c>
      <c r="F60" s="345">
        <v>41.201999999999998</v>
      </c>
      <c r="G60" s="40"/>
      <c r="H60" s="43"/>
    </row>
    <row r="61" s="2" customFormat="1" ht="16.8" customHeight="1">
      <c r="A61" s="40"/>
      <c r="B61" s="43"/>
      <c r="C61" s="346" t="s">
        <v>1</v>
      </c>
      <c r="D61" s="346" t="s">
        <v>334</v>
      </c>
      <c r="E61" s="17" t="s">
        <v>1</v>
      </c>
      <c r="F61" s="347">
        <v>13.584</v>
      </c>
      <c r="G61" s="40"/>
      <c r="H61" s="43"/>
    </row>
    <row r="62" s="2" customFormat="1" ht="16.8" customHeight="1">
      <c r="A62" s="40"/>
      <c r="B62" s="43"/>
      <c r="C62" s="346" t="s">
        <v>1</v>
      </c>
      <c r="D62" s="346" t="s">
        <v>335</v>
      </c>
      <c r="E62" s="17" t="s">
        <v>1</v>
      </c>
      <c r="F62" s="347">
        <v>27.617999999999999</v>
      </c>
      <c r="G62" s="40"/>
      <c r="H62" s="43"/>
    </row>
    <row r="63" s="2" customFormat="1" ht="16.8" customHeight="1">
      <c r="A63" s="40"/>
      <c r="B63" s="43"/>
      <c r="C63" s="346" t="s">
        <v>117</v>
      </c>
      <c r="D63" s="346" t="s">
        <v>300</v>
      </c>
      <c r="E63" s="17" t="s">
        <v>1</v>
      </c>
      <c r="F63" s="347">
        <v>41.201999999999998</v>
      </c>
      <c r="G63" s="40"/>
      <c r="H63" s="43"/>
    </row>
    <row r="64" s="2" customFormat="1" ht="16.8" customHeight="1">
      <c r="A64" s="40"/>
      <c r="B64" s="43"/>
      <c r="C64" s="348" t="s">
        <v>1108</v>
      </c>
      <c r="D64" s="40"/>
      <c r="E64" s="40"/>
      <c r="F64" s="40"/>
      <c r="G64" s="40"/>
      <c r="H64" s="43"/>
    </row>
    <row r="65" s="2" customFormat="1">
      <c r="A65" s="40"/>
      <c r="B65" s="43"/>
      <c r="C65" s="346" t="s">
        <v>331</v>
      </c>
      <c r="D65" s="346" t="s">
        <v>332</v>
      </c>
      <c r="E65" s="17" t="s">
        <v>223</v>
      </c>
      <c r="F65" s="347">
        <v>43.262</v>
      </c>
      <c r="G65" s="40"/>
      <c r="H65" s="43"/>
    </row>
    <row r="66" s="2" customFormat="1" ht="16.8" customHeight="1">
      <c r="A66" s="40"/>
      <c r="B66" s="43"/>
      <c r="C66" s="342" t="s">
        <v>141</v>
      </c>
      <c r="D66" s="343" t="s">
        <v>139</v>
      </c>
      <c r="E66" s="344" t="s">
        <v>1</v>
      </c>
      <c r="F66" s="345">
        <v>6.2999999999999998</v>
      </c>
      <c r="G66" s="40"/>
      <c r="H66" s="43"/>
    </row>
    <row r="67" s="2" customFormat="1" ht="16.8" customHeight="1">
      <c r="A67" s="40"/>
      <c r="B67" s="43"/>
      <c r="C67" s="346" t="s">
        <v>1</v>
      </c>
      <c r="D67" s="346" t="s">
        <v>736</v>
      </c>
      <c r="E67" s="17" t="s">
        <v>1</v>
      </c>
      <c r="F67" s="347">
        <v>6.2999999999999998</v>
      </c>
      <c r="G67" s="40"/>
      <c r="H67" s="43"/>
    </row>
    <row r="68" s="2" customFormat="1" ht="16.8" customHeight="1">
      <c r="A68" s="40"/>
      <c r="B68" s="43"/>
      <c r="C68" s="346" t="s">
        <v>141</v>
      </c>
      <c r="D68" s="346" t="s">
        <v>228</v>
      </c>
      <c r="E68" s="17" t="s">
        <v>1</v>
      </c>
      <c r="F68" s="347">
        <v>6.2999999999999998</v>
      </c>
      <c r="G68" s="40"/>
      <c r="H68" s="43"/>
    </row>
    <row r="69" s="2" customFormat="1" ht="16.8" customHeight="1">
      <c r="A69" s="40"/>
      <c r="B69" s="43"/>
      <c r="C69" s="348" t="s">
        <v>1108</v>
      </c>
      <c r="D69" s="40"/>
      <c r="E69" s="40"/>
      <c r="F69" s="40"/>
      <c r="G69" s="40"/>
      <c r="H69" s="43"/>
    </row>
    <row r="70" s="2" customFormat="1" ht="16.8" customHeight="1">
      <c r="A70" s="40"/>
      <c r="B70" s="43"/>
      <c r="C70" s="346" t="s">
        <v>733</v>
      </c>
      <c r="D70" s="346" t="s">
        <v>734</v>
      </c>
      <c r="E70" s="17" t="s">
        <v>231</v>
      </c>
      <c r="F70" s="347">
        <v>6.2999999999999998</v>
      </c>
      <c r="G70" s="40"/>
      <c r="H70" s="43"/>
    </row>
    <row r="71" s="2" customFormat="1" ht="16.8" customHeight="1">
      <c r="A71" s="40"/>
      <c r="B71" s="43"/>
      <c r="C71" s="346" t="s">
        <v>229</v>
      </c>
      <c r="D71" s="346" t="s">
        <v>230</v>
      </c>
      <c r="E71" s="17" t="s">
        <v>231</v>
      </c>
      <c r="F71" s="347">
        <v>12.6</v>
      </c>
      <c r="G71" s="40"/>
      <c r="H71" s="43"/>
    </row>
    <row r="72" s="2" customFormat="1" ht="16.8" customHeight="1">
      <c r="A72" s="40"/>
      <c r="B72" s="43"/>
      <c r="C72" s="342" t="s">
        <v>113</v>
      </c>
      <c r="D72" s="343" t="s">
        <v>114</v>
      </c>
      <c r="E72" s="344" t="s">
        <v>1</v>
      </c>
      <c r="F72" s="345">
        <v>16.478000000000002</v>
      </c>
      <c r="G72" s="40"/>
      <c r="H72" s="43"/>
    </row>
    <row r="73" s="2" customFormat="1" ht="16.8" customHeight="1">
      <c r="A73" s="40"/>
      <c r="B73" s="43"/>
      <c r="C73" s="346" t="s">
        <v>1</v>
      </c>
      <c r="D73" s="346" t="s">
        <v>298</v>
      </c>
      <c r="E73" s="17" t="s">
        <v>1</v>
      </c>
      <c r="F73" s="347">
        <v>4.194</v>
      </c>
      <c r="G73" s="40"/>
      <c r="H73" s="43"/>
    </row>
    <row r="74" s="2" customFormat="1" ht="16.8" customHeight="1">
      <c r="A74" s="40"/>
      <c r="B74" s="43"/>
      <c r="C74" s="346" t="s">
        <v>1</v>
      </c>
      <c r="D74" s="346" t="s">
        <v>299</v>
      </c>
      <c r="E74" s="17" t="s">
        <v>1</v>
      </c>
      <c r="F74" s="347">
        <v>11.499000000000001</v>
      </c>
      <c r="G74" s="40"/>
      <c r="H74" s="43"/>
    </row>
    <row r="75" s="2" customFormat="1" ht="16.8" customHeight="1">
      <c r="A75" s="40"/>
      <c r="B75" s="43"/>
      <c r="C75" s="346" t="s">
        <v>1</v>
      </c>
      <c r="D75" s="346" t="s">
        <v>301</v>
      </c>
      <c r="E75" s="17" t="s">
        <v>1</v>
      </c>
      <c r="F75" s="347">
        <v>0.78500000000000003</v>
      </c>
      <c r="G75" s="40"/>
      <c r="H75" s="43"/>
    </row>
    <row r="76" s="2" customFormat="1" ht="16.8" customHeight="1">
      <c r="A76" s="40"/>
      <c r="B76" s="43"/>
      <c r="C76" s="346" t="s">
        <v>113</v>
      </c>
      <c r="D76" s="346" t="s">
        <v>228</v>
      </c>
      <c r="E76" s="17" t="s">
        <v>1</v>
      </c>
      <c r="F76" s="347">
        <v>16.478000000000002</v>
      </c>
      <c r="G76" s="40"/>
      <c r="H76" s="43"/>
    </row>
    <row r="77" s="2" customFormat="1" ht="16.8" customHeight="1">
      <c r="A77" s="40"/>
      <c r="B77" s="43"/>
      <c r="C77" s="348" t="s">
        <v>1108</v>
      </c>
      <c r="D77" s="40"/>
      <c r="E77" s="40"/>
      <c r="F77" s="40"/>
      <c r="G77" s="40"/>
      <c r="H77" s="43"/>
    </row>
    <row r="78" s="2" customFormat="1">
      <c r="A78" s="40"/>
      <c r="B78" s="43"/>
      <c r="C78" s="346" t="s">
        <v>295</v>
      </c>
      <c r="D78" s="346" t="s">
        <v>296</v>
      </c>
      <c r="E78" s="17" t="s">
        <v>223</v>
      </c>
      <c r="F78" s="347">
        <v>16.478000000000002</v>
      </c>
      <c r="G78" s="40"/>
      <c r="H78" s="43"/>
    </row>
    <row r="79" s="2" customFormat="1">
      <c r="A79" s="40"/>
      <c r="B79" s="43"/>
      <c r="C79" s="346" t="s">
        <v>940</v>
      </c>
      <c r="D79" s="346" t="s">
        <v>941</v>
      </c>
      <c r="E79" s="17" t="s">
        <v>223</v>
      </c>
      <c r="F79" s="347">
        <v>18.949999999999999</v>
      </c>
      <c r="G79" s="40"/>
      <c r="H79" s="43"/>
    </row>
    <row r="80" s="2" customFormat="1" ht="16.8" customHeight="1">
      <c r="A80" s="40"/>
      <c r="B80" s="43"/>
      <c r="C80" s="346" t="s">
        <v>247</v>
      </c>
      <c r="D80" s="346" t="s">
        <v>248</v>
      </c>
      <c r="E80" s="17" t="s">
        <v>223</v>
      </c>
      <c r="F80" s="347">
        <v>16.478000000000002</v>
      </c>
      <c r="G80" s="40"/>
      <c r="H80" s="43"/>
    </row>
    <row r="81" s="2" customFormat="1" ht="16.8" customHeight="1">
      <c r="A81" s="40"/>
      <c r="B81" s="43"/>
      <c r="C81" s="346" t="s">
        <v>251</v>
      </c>
      <c r="D81" s="346" t="s">
        <v>252</v>
      </c>
      <c r="E81" s="17" t="s">
        <v>223</v>
      </c>
      <c r="F81" s="347">
        <v>16.478000000000002</v>
      </c>
      <c r="G81" s="40"/>
      <c r="H81" s="43"/>
    </row>
    <row r="82" s="2" customFormat="1" ht="16.8" customHeight="1">
      <c r="A82" s="40"/>
      <c r="B82" s="43"/>
      <c r="C82" s="346" t="s">
        <v>255</v>
      </c>
      <c r="D82" s="346" t="s">
        <v>256</v>
      </c>
      <c r="E82" s="17" t="s">
        <v>223</v>
      </c>
      <c r="F82" s="347">
        <v>16.478000000000002</v>
      </c>
      <c r="G82" s="40"/>
      <c r="H82" s="43"/>
    </row>
    <row r="83" s="2" customFormat="1" ht="16.8" customHeight="1">
      <c r="A83" s="40"/>
      <c r="B83" s="43"/>
      <c r="C83" s="346" t="s">
        <v>260</v>
      </c>
      <c r="D83" s="346" t="s">
        <v>261</v>
      </c>
      <c r="E83" s="17" t="s">
        <v>223</v>
      </c>
      <c r="F83" s="347">
        <v>16.478000000000002</v>
      </c>
      <c r="G83" s="40"/>
      <c r="H83" s="43"/>
    </row>
    <row r="84" s="2" customFormat="1" ht="16.8" customHeight="1">
      <c r="A84" s="40"/>
      <c r="B84" s="43"/>
      <c r="C84" s="346" t="s">
        <v>382</v>
      </c>
      <c r="D84" s="346" t="s">
        <v>383</v>
      </c>
      <c r="E84" s="17" t="s">
        <v>223</v>
      </c>
      <c r="F84" s="347">
        <v>16.478000000000002</v>
      </c>
      <c r="G84" s="40"/>
      <c r="H84" s="43"/>
    </row>
    <row r="85" s="2" customFormat="1">
      <c r="A85" s="40"/>
      <c r="B85" s="43"/>
      <c r="C85" s="346" t="s">
        <v>696</v>
      </c>
      <c r="D85" s="346" t="s">
        <v>697</v>
      </c>
      <c r="E85" s="17" t="s">
        <v>223</v>
      </c>
      <c r="F85" s="347">
        <v>16.478000000000002</v>
      </c>
      <c r="G85" s="40"/>
      <c r="H85" s="43"/>
    </row>
    <row r="86" s="2" customFormat="1" ht="16.8" customHeight="1">
      <c r="A86" s="40"/>
      <c r="B86" s="43"/>
      <c r="C86" s="346" t="s">
        <v>818</v>
      </c>
      <c r="D86" s="346" t="s">
        <v>819</v>
      </c>
      <c r="E86" s="17" t="s">
        <v>223</v>
      </c>
      <c r="F86" s="347">
        <v>16.478000000000002</v>
      </c>
      <c r="G86" s="40"/>
      <c r="H86" s="43"/>
    </row>
    <row r="87" s="2" customFormat="1" ht="16.8" customHeight="1">
      <c r="A87" s="40"/>
      <c r="B87" s="43"/>
      <c r="C87" s="346" t="s">
        <v>864</v>
      </c>
      <c r="D87" s="346" t="s">
        <v>865</v>
      </c>
      <c r="E87" s="17" t="s">
        <v>223</v>
      </c>
      <c r="F87" s="347">
        <v>43.289000000000001</v>
      </c>
      <c r="G87" s="40"/>
      <c r="H87" s="43"/>
    </row>
    <row r="88" s="2" customFormat="1" ht="16.8" customHeight="1">
      <c r="A88" s="40"/>
      <c r="B88" s="43"/>
      <c r="C88" s="346" t="s">
        <v>882</v>
      </c>
      <c r="D88" s="346" t="s">
        <v>883</v>
      </c>
      <c r="E88" s="17" t="s">
        <v>223</v>
      </c>
      <c r="F88" s="347">
        <v>16.478000000000002</v>
      </c>
      <c r="G88" s="40"/>
      <c r="H88" s="43"/>
    </row>
    <row r="89" s="2" customFormat="1" ht="16.8" customHeight="1">
      <c r="A89" s="40"/>
      <c r="B89" s="43"/>
      <c r="C89" s="346" t="s">
        <v>280</v>
      </c>
      <c r="D89" s="346" t="s">
        <v>281</v>
      </c>
      <c r="E89" s="17" t="s">
        <v>223</v>
      </c>
      <c r="F89" s="347">
        <v>18.949999999999999</v>
      </c>
      <c r="G89" s="40"/>
      <c r="H89" s="43"/>
    </row>
    <row r="90" s="2" customFormat="1">
      <c r="A90" s="40"/>
      <c r="B90" s="43"/>
      <c r="C90" s="346" t="s">
        <v>290</v>
      </c>
      <c r="D90" s="346" t="s">
        <v>291</v>
      </c>
      <c r="E90" s="17" t="s">
        <v>245</v>
      </c>
      <c r="F90" s="347">
        <v>0.71899999999999997</v>
      </c>
      <c r="G90" s="40"/>
      <c r="H90" s="43"/>
    </row>
    <row r="91" s="2" customFormat="1" ht="16.8" customHeight="1">
      <c r="A91" s="40"/>
      <c r="B91" s="43"/>
      <c r="C91" s="342" t="s">
        <v>136</v>
      </c>
      <c r="D91" s="343" t="s">
        <v>114</v>
      </c>
      <c r="E91" s="344" t="s">
        <v>1</v>
      </c>
      <c r="F91" s="345">
        <v>43.289000000000001</v>
      </c>
      <c r="G91" s="40"/>
      <c r="H91" s="43"/>
    </row>
    <row r="92" s="2" customFormat="1" ht="16.8" customHeight="1">
      <c r="A92" s="40"/>
      <c r="B92" s="43"/>
      <c r="C92" s="346" t="s">
        <v>1</v>
      </c>
      <c r="D92" s="346" t="s">
        <v>867</v>
      </c>
      <c r="E92" s="17" t="s">
        <v>1</v>
      </c>
      <c r="F92" s="347">
        <v>16.478000000000002</v>
      </c>
      <c r="G92" s="40"/>
      <c r="H92" s="43"/>
    </row>
    <row r="93" s="2" customFormat="1" ht="16.8" customHeight="1">
      <c r="A93" s="40"/>
      <c r="B93" s="43"/>
      <c r="C93" s="346" t="s">
        <v>1</v>
      </c>
      <c r="D93" s="346" t="s">
        <v>122</v>
      </c>
      <c r="E93" s="17" t="s">
        <v>1</v>
      </c>
      <c r="F93" s="347">
        <v>24.75</v>
      </c>
      <c r="G93" s="40"/>
      <c r="H93" s="43"/>
    </row>
    <row r="94" s="2" customFormat="1" ht="16.8" customHeight="1">
      <c r="A94" s="40"/>
      <c r="B94" s="43"/>
      <c r="C94" s="346" t="s">
        <v>1</v>
      </c>
      <c r="D94" s="346" t="s">
        <v>868</v>
      </c>
      <c r="E94" s="17" t="s">
        <v>1</v>
      </c>
      <c r="F94" s="347">
        <v>2.0609999999999999</v>
      </c>
      <c r="G94" s="40"/>
      <c r="H94" s="43"/>
    </row>
    <row r="95" s="2" customFormat="1" ht="16.8" customHeight="1">
      <c r="A95" s="40"/>
      <c r="B95" s="43"/>
      <c r="C95" s="346" t="s">
        <v>136</v>
      </c>
      <c r="D95" s="346" t="s">
        <v>228</v>
      </c>
      <c r="E95" s="17" t="s">
        <v>1</v>
      </c>
      <c r="F95" s="347">
        <v>43.289000000000001</v>
      </c>
      <c r="G95" s="40"/>
      <c r="H95" s="43"/>
    </row>
    <row r="96" s="2" customFormat="1" ht="16.8" customHeight="1">
      <c r="A96" s="40"/>
      <c r="B96" s="43"/>
      <c r="C96" s="348" t="s">
        <v>1108</v>
      </c>
      <c r="D96" s="40"/>
      <c r="E96" s="40"/>
      <c r="F96" s="40"/>
      <c r="G96" s="40"/>
      <c r="H96" s="43"/>
    </row>
    <row r="97" s="2" customFormat="1" ht="16.8" customHeight="1">
      <c r="A97" s="40"/>
      <c r="B97" s="43"/>
      <c r="C97" s="346" t="s">
        <v>864</v>
      </c>
      <c r="D97" s="346" t="s">
        <v>865</v>
      </c>
      <c r="E97" s="17" t="s">
        <v>223</v>
      </c>
      <c r="F97" s="347">
        <v>43.289000000000001</v>
      </c>
      <c r="G97" s="40"/>
      <c r="H97" s="43"/>
    </row>
    <row r="98" s="2" customFormat="1" ht="16.8" customHeight="1">
      <c r="A98" s="40"/>
      <c r="B98" s="43"/>
      <c r="C98" s="346" t="s">
        <v>870</v>
      </c>
      <c r="D98" s="346" t="s">
        <v>871</v>
      </c>
      <c r="E98" s="17" t="s">
        <v>223</v>
      </c>
      <c r="F98" s="347">
        <v>43.289000000000001</v>
      </c>
      <c r="G98" s="40"/>
      <c r="H98" s="43"/>
    </row>
    <row r="99" s="2" customFormat="1" ht="16.8" customHeight="1">
      <c r="A99" s="40"/>
      <c r="B99" s="43"/>
      <c r="C99" s="346" t="s">
        <v>874</v>
      </c>
      <c r="D99" s="346" t="s">
        <v>875</v>
      </c>
      <c r="E99" s="17" t="s">
        <v>223</v>
      </c>
      <c r="F99" s="347">
        <v>43.289000000000001</v>
      </c>
      <c r="G99" s="40"/>
      <c r="H99" s="43"/>
    </row>
    <row r="100" s="2" customFormat="1" ht="16.8" customHeight="1">
      <c r="A100" s="40"/>
      <c r="B100" s="43"/>
      <c r="C100" s="346" t="s">
        <v>878</v>
      </c>
      <c r="D100" s="346" t="s">
        <v>879</v>
      </c>
      <c r="E100" s="17" t="s">
        <v>223</v>
      </c>
      <c r="F100" s="347">
        <v>43.289000000000001</v>
      </c>
      <c r="G100" s="40"/>
      <c r="H100" s="43"/>
    </row>
    <row r="101" s="2" customFormat="1">
      <c r="A101" s="40"/>
      <c r="B101" s="43"/>
      <c r="C101" s="346" t="s">
        <v>886</v>
      </c>
      <c r="D101" s="346" t="s">
        <v>887</v>
      </c>
      <c r="E101" s="17" t="s">
        <v>223</v>
      </c>
      <c r="F101" s="347">
        <v>43.289000000000001</v>
      </c>
      <c r="G101" s="40"/>
      <c r="H101" s="43"/>
    </row>
    <row r="102" s="2" customFormat="1" ht="16.8" customHeight="1">
      <c r="A102" s="40"/>
      <c r="B102" s="43"/>
      <c r="C102" s="342" t="s">
        <v>154</v>
      </c>
      <c r="D102" s="343" t="s">
        <v>1</v>
      </c>
      <c r="E102" s="344" t="s">
        <v>1</v>
      </c>
      <c r="F102" s="345">
        <v>23.571000000000002</v>
      </c>
      <c r="G102" s="40"/>
      <c r="H102" s="43"/>
    </row>
    <row r="103" s="2" customFormat="1" ht="16.8" customHeight="1">
      <c r="A103" s="40"/>
      <c r="B103" s="43"/>
      <c r="C103" s="346" t="s">
        <v>1</v>
      </c>
      <c r="D103" s="346" t="s">
        <v>327</v>
      </c>
      <c r="E103" s="17" t="s">
        <v>1</v>
      </c>
      <c r="F103" s="347">
        <v>9.4710000000000001</v>
      </c>
      <c r="G103" s="40"/>
      <c r="H103" s="43"/>
    </row>
    <row r="104" s="2" customFormat="1" ht="16.8" customHeight="1">
      <c r="A104" s="40"/>
      <c r="B104" s="43"/>
      <c r="C104" s="346" t="s">
        <v>1</v>
      </c>
      <c r="D104" s="346" t="s">
        <v>328</v>
      </c>
      <c r="E104" s="17" t="s">
        <v>1</v>
      </c>
      <c r="F104" s="347">
        <v>14.1</v>
      </c>
      <c r="G104" s="40"/>
      <c r="H104" s="43"/>
    </row>
    <row r="105" s="2" customFormat="1" ht="16.8" customHeight="1">
      <c r="A105" s="40"/>
      <c r="B105" s="43"/>
      <c r="C105" s="346" t="s">
        <v>154</v>
      </c>
      <c r="D105" s="346" t="s">
        <v>300</v>
      </c>
      <c r="E105" s="17" t="s">
        <v>1</v>
      </c>
      <c r="F105" s="347">
        <v>23.571000000000002</v>
      </c>
      <c r="G105" s="40"/>
      <c r="H105" s="43"/>
    </row>
    <row r="106" s="2" customFormat="1" ht="16.8" customHeight="1">
      <c r="A106" s="40"/>
      <c r="B106" s="43"/>
      <c r="C106" s="348" t="s">
        <v>1108</v>
      </c>
      <c r="D106" s="40"/>
      <c r="E106" s="40"/>
      <c r="F106" s="40"/>
      <c r="G106" s="40"/>
      <c r="H106" s="43"/>
    </row>
    <row r="107" s="2" customFormat="1">
      <c r="A107" s="40"/>
      <c r="B107" s="43"/>
      <c r="C107" s="346" t="s">
        <v>324</v>
      </c>
      <c r="D107" s="346" t="s">
        <v>325</v>
      </c>
      <c r="E107" s="17" t="s">
        <v>223</v>
      </c>
      <c r="F107" s="347">
        <v>24.75</v>
      </c>
      <c r="G107" s="40"/>
      <c r="H107" s="43"/>
    </row>
    <row r="108" s="2" customFormat="1" ht="16.8" customHeight="1">
      <c r="A108" s="40"/>
      <c r="B108" s="43"/>
      <c r="C108" s="342" t="s">
        <v>400</v>
      </c>
      <c r="D108" s="343" t="s">
        <v>1113</v>
      </c>
      <c r="E108" s="344" t="s">
        <v>1</v>
      </c>
      <c r="F108" s="345">
        <v>45.424999999999997</v>
      </c>
      <c r="G108" s="40"/>
      <c r="H108" s="43"/>
    </row>
    <row r="109" s="2" customFormat="1" ht="16.8" customHeight="1">
      <c r="A109" s="40"/>
      <c r="B109" s="43"/>
      <c r="C109" s="346" t="s">
        <v>1</v>
      </c>
      <c r="D109" s="346" t="s">
        <v>119</v>
      </c>
      <c r="E109" s="17" t="s">
        <v>1</v>
      </c>
      <c r="F109" s="347">
        <v>43.262</v>
      </c>
      <c r="G109" s="40"/>
      <c r="H109" s="43"/>
    </row>
    <row r="110" s="2" customFormat="1" ht="16.8" customHeight="1">
      <c r="A110" s="40"/>
      <c r="B110" s="43"/>
      <c r="C110" s="346" t="s">
        <v>1</v>
      </c>
      <c r="D110" s="346" t="s">
        <v>399</v>
      </c>
      <c r="E110" s="17" t="s">
        <v>1</v>
      </c>
      <c r="F110" s="347">
        <v>2.1629999999999998</v>
      </c>
      <c r="G110" s="40"/>
      <c r="H110" s="43"/>
    </row>
    <row r="111" s="2" customFormat="1" ht="16.8" customHeight="1">
      <c r="A111" s="40"/>
      <c r="B111" s="43"/>
      <c r="C111" s="346" t="s">
        <v>400</v>
      </c>
      <c r="D111" s="346" t="s">
        <v>228</v>
      </c>
      <c r="E111" s="17" t="s">
        <v>1</v>
      </c>
      <c r="F111" s="347">
        <v>45.424999999999997</v>
      </c>
      <c r="G111" s="40"/>
      <c r="H111" s="43"/>
    </row>
    <row r="112" s="2" customFormat="1" ht="16.8" customHeight="1">
      <c r="A112" s="40"/>
      <c r="B112" s="43"/>
      <c r="C112" s="342" t="s">
        <v>1114</v>
      </c>
      <c r="D112" s="343" t="s">
        <v>114</v>
      </c>
      <c r="E112" s="344" t="s">
        <v>1</v>
      </c>
      <c r="F112" s="345">
        <v>0</v>
      </c>
      <c r="G112" s="40"/>
      <c r="H112" s="43"/>
    </row>
    <row r="113" s="2" customFormat="1" ht="16.8" customHeight="1">
      <c r="A113" s="40"/>
      <c r="B113" s="43"/>
      <c r="C113" s="342" t="s">
        <v>119</v>
      </c>
      <c r="D113" s="343" t="s">
        <v>120</v>
      </c>
      <c r="E113" s="344" t="s">
        <v>1</v>
      </c>
      <c r="F113" s="345">
        <v>43.262</v>
      </c>
      <c r="G113" s="40"/>
      <c r="H113" s="43"/>
    </row>
    <row r="114" s="2" customFormat="1" ht="16.8" customHeight="1">
      <c r="A114" s="40"/>
      <c r="B114" s="43"/>
      <c r="C114" s="346" t="s">
        <v>1</v>
      </c>
      <c r="D114" s="346" t="s">
        <v>334</v>
      </c>
      <c r="E114" s="17" t="s">
        <v>1</v>
      </c>
      <c r="F114" s="347">
        <v>13.584</v>
      </c>
      <c r="G114" s="40"/>
      <c r="H114" s="43"/>
    </row>
    <row r="115" s="2" customFormat="1" ht="16.8" customHeight="1">
      <c r="A115" s="40"/>
      <c r="B115" s="43"/>
      <c r="C115" s="346" t="s">
        <v>1</v>
      </c>
      <c r="D115" s="346" t="s">
        <v>335</v>
      </c>
      <c r="E115" s="17" t="s">
        <v>1</v>
      </c>
      <c r="F115" s="347">
        <v>27.617999999999999</v>
      </c>
      <c r="G115" s="40"/>
      <c r="H115" s="43"/>
    </row>
    <row r="116" s="2" customFormat="1" ht="16.8" customHeight="1">
      <c r="A116" s="40"/>
      <c r="B116" s="43"/>
      <c r="C116" s="346" t="s">
        <v>1</v>
      </c>
      <c r="D116" s="346" t="s">
        <v>336</v>
      </c>
      <c r="E116" s="17" t="s">
        <v>1</v>
      </c>
      <c r="F116" s="347">
        <v>2.0600000000000001</v>
      </c>
      <c r="G116" s="40"/>
      <c r="H116" s="43"/>
    </row>
    <row r="117" s="2" customFormat="1" ht="16.8" customHeight="1">
      <c r="A117" s="40"/>
      <c r="B117" s="43"/>
      <c r="C117" s="346" t="s">
        <v>119</v>
      </c>
      <c r="D117" s="346" t="s">
        <v>228</v>
      </c>
      <c r="E117" s="17" t="s">
        <v>1</v>
      </c>
      <c r="F117" s="347">
        <v>43.262</v>
      </c>
      <c r="G117" s="40"/>
      <c r="H117" s="43"/>
    </row>
    <row r="118" s="2" customFormat="1" ht="16.8" customHeight="1">
      <c r="A118" s="40"/>
      <c r="B118" s="43"/>
      <c r="C118" s="348" t="s">
        <v>1108</v>
      </c>
      <c r="D118" s="40"/>
      <c r="E118" s="40"/>
      <c r="F118" s="40"/>
      <c r="G118" s="40"/>
      <c r="H118" s="43"/>
    </row>
    <row r="119" s="2" customFormat="1">
      <c r="A119" s="40"/>
      <c r="B119" s="43"/>
      <c r="C119" s="346" t="s">
        <v>331</v>
      </c>
      <c r="D119" s="346" t="s">
        <v>332</v>
      </c>
      <c r="E119" s="17" t="s">
        <v>223</v>
      </c>
      <c r="F119" s="347">
        <v>43.262</v>
      </c>
      <c r="G119" s="40"/>
      <c r="H119" s="43"/>
    </row>
    <row r="120" s="2" customFormat="1" ht="16.8" customHeight="1">
      <c r="A120" s="40"/>
      <c r="B120" s="43"/>
      <c r="C120" s="346" t="s">
        <v>396</v>
      </c>
      <c r="D120" s="346" t="s">
        <v>397</v>
      </c>
      <c r="E120" s="17" t="s">
        <v>223</v>
      </c>
      <c r="F120" s="347">
        <v>45.424999999999997</v>
      </c>
      <c r="G120" s="40"/>
      <c r="H120" s="43"/>
    </row>
    <row r="121" s="2" customFormat="1" ht="16.8" customHeight="1">
      <c r="A121" s="40"/>
      <c r="B121" s="43"/>
      <c r="C121" s="342" t="s">
        <v>149</v>
      </c>
      <c r="D121" s="343" t="s">
        <v>114</v>
      </c>
      <c r="E121" s="344" t="s">
        <v>1</v>
      </c>
      <c r="F121" s="345">
        <v>1.1339999999999999</v>
      </c>
      <c r="G121" s="40"/>
      <c r="H121" s="43"/>
    </row>
    <row r="122" s="2" customFormat="1" ht="16.8" customHeight="1">
      <c r="A122" s="40"/>
      <c r="B122" s="43"/>
      <c r="C122" s="346" t="s">
        <v>1</v>
      </c>
      <c r="D122" s="346" t="s">
        <v>318</v>
      </c>
      <c r="E122" s="17" t="s">
        <v>1</v>
      </c>
      <c r="F122" s="347">
        <v>1.1339999999999999</v>
      </c>
      <c r="G122" s="40"/>
      <c r="H122" s="43"/>
    </row>
    <row r="123" s="2" customFormat="1" ht="16.8" customHeight="1">
      <c r="A123" s="40"/>
      <c r="B123" s="43"/>
      <c r="C123" s="346" t="s">
        <v>149</v>
      </c>
      <c r="D123" s="346" t="s">
        <v>228</v>
      </c>
      <c r="E123" s="17" t="s">
        <v>1</v>
      </c>
      <c r="F123" s="347">
        <v>1.1339999999999999</v>
      </c>
      <c r="G123" s="40"/>
      <c r="H123" s="43"/>
    </row>
    <row r="124" s="2" customFormat="1" ht="16.8" customHeight="1">
      <c r="A124" s="40"/>
      <c r="B124" s="43"/>
      <c r="C124" s="348" t="s">
        <v>1108</v>
      </c>
      <c r="D124" s="40"/>
      <c r="E124" s="40"/>
      <c r="F124" s="40"/>
      <c r="G124" s="40"/>
      <c r="H124" s="43"/>
    </row>
    <row r="125" s="2" customFormat="1" ht="16.8" customHeight="1">
      <c r="A125" s="40"/>
      <c r="B125" s="43"/>
      <c r="C125" s="346" t="s">
        <v>315</v>
      </c>
      <c r="D125" s="346" t="s">
        <v>316</v>
      </c>
      <c r="E125" s="17" t="s">
        <v>223</v>
      </c>
      <c r="F125" s="347">
        <v>1.1339999999999999</v>
      </c>
      <c r="G125" s="40"/>
      <c r="H125" s="43"/>
    </row>
    <row r="126" s="2" customFormat="1" ht="16.8" customHeight="1">
      <c r="A126" s="40"/>
      <c r="B126" s="43"/>
      <c r="C126" s="346" t="s">
        <v>722</v>
      </c>
      <c r="D126" s="346" t="s">
        <v>723</v>
      </c>
      <c r="E126" s="17" t="s">
        <v>231</v>
      </c>
      <c r="F126" s="347">
        <v>1.8899999999999999</v>
      </c>
      <c r="G126" s="40"/>
      <c r="H126" s="43"/>
    </row>
    <row r="127" s="2" customFormat="1" ht="16.8" customHeight="1">
      <c r="A127" s="40"/>
      <c r="B127" s="43"/>
      <c r="C127" s="342" t="s">
        <v>1115</v>
      </c>
      <c r="D127" s="343" t="s">
        <v>1</v>
      </c>
      <c r="E127" s="344" t="s">
        <v>1</v>
      </c>
      <c r="F127" s="345">
        <v>39.020000000000003</v>
      </c>
      <c r="G127" s="40"/>
      <c r="H127" s="43"/>
    </row>
    <row r="128" s="2" customFormat="1" ht="16.8" customHeight="1">
      <c r="A128" s="40"/>
      <c r="B128" s="43"/>
      <c r="C128" s="342" t="s">
        <v>147</v>
      </c>
      <c r="D128" s="343" t="s">
        <v>1</v>
      </c>
      <c r="E128" s="344" t="s">
        <v>1</v>
      </c>
      <c r="F128" s="345">
        <v>16.478000000000002</v>
      </c>
      <c r="G128" s="40"/>
      <c r="H128" s="43"/>
    </row>
    <row r="129" s="2" customFormat="1" ht="16.8" customHeight="1">
      <c r="A129" s="40"/>
      <c r="B129" s="43"/>
      <c r="C129" s="346" t="s">
        <v>1</v>
      </c>
      <c r="D129" s="346" t="s">
        <v>113</v>
      </c>
      <c r="E129" s="17" t="s">
        <v>1</v>
      </c>
      <c r="F129" s="347">
        <v>16.478000000000002</v>
      </c>
      <c r="G129" s="40"/>
      <c r="H129" s="43"/>
    </row>
    <row r="130" s="2" customFormat="1" ht="16.8" customHeight="1">
      <c r="A130" s="40"/>
      <c r="B130" s="43"/>
      <c r="C130" s="346" t="s">
        <v>147</v>
      </c>
      <c r="D130" s="346" t="s">
        <v>228</v>
      </c>
      <c r="E130" s="17" t="s">
        <v>1</v>
      </c>
      <c r="F130" s="347">
        <v>16.478000000000002</v>
      </c>
      <c r="G130" s="40"/>
      <c r="H130" s="43"/>
    </row>
    <row r="131" s="2" customFormat="1" ht="16.8" customHeight="1">
      <c r="A131" s="40"/>
      <c r="B131" s="43"/>
      <c r="C131" s="348" t="s">
        <v>1108</v>
      </c>
      <c r="D131" s="40"/>
      <c r="E131" s="40"/>
      <c r="F131" s="40"/>
      <c r="G131" s="40"/>
      <c r="H131" s="43"/>
    </row>
    <row r="132" s="2" customFormat="1">
      <c r="A132" s="40"/>
      <c r="B132" s="43"/>
      <c r="C132" s="346" t="s">
        <v>696</v>
      </c>
      <c r="D132" s="346" t="s">
        <v>697</v>
      </c>
      <c r="E132" s="17" t="s">
        <v>223</v>
      </c>
      <c r="F132" s="347">
        <v>16.478000000000002</v>
      </c>
      <c r="G132" s="40"/>
      <c r="H132" s="43"/>
    </row>
    <row r="133" s="2" customFormat="1" ht="16.8" customHeight="1">
      <c r="A133" s="40"/>
      <c r="B133" s="43"/>
      <c r="C133" s="346" t="s">
        <v>276</v>
      </c>
      <c r="D133" s="346" t="s">
        <v>277</v>
      </c>
      <c r="E133" s="17" t="s">
        <v>223</v>
      </c>
      <c r="F133" s="347">
        <v>16.478000000000002</v>
      </c>
      <c r="G133" s="40"/>
      <c r="H133" s="43"/>
    </row>
    <row r="134" s="2" customFormat="1" ht="16.8" customHeight="1">
      <c r="A134" s="40"/>
      <c r="B134" s="43"/>
      <c r="C134" s="342" t="s">
        <v>122</v>
      </c>
      <c r="D134" s="343" t="s">
        <v>123</v>
      </c>
      <c r="E134" s="344" t="s">
        <v>1</v>
      </c>
      <c r="F134" s="345">
        <v>24.75</v>
      </c>
      <c r="G134" s="40"/>
      <c r="H134" s="43"/>
    </row>
    <row r="135" s="2" customFormat="1" ht="16.8" customHeight="1">
      <c r="A135" s="40"/>
      <c r="B135" s="43"/>
      <c r="C135" s="346" t="s">
        <v>1</v>
      </c>
      <c r="D135" s="346" t="s">
        <v>327</v>
      </c>
      <c r="E135" s="17" t="s">
        <v>1</v>
      </c>
      <c r="F135" s="347">
        <v>9.4710000000000001</v>
      </c>
      <c r="G135" s="40"/>
      <c r="H135" s="43"/>
    </row>
    <row r="136" s="2" customFormat="1" ht="16.8" customHeight="1">
      <c r="A136" s="40"/>
      <c r="B136" s="43"/>
      <c r="C136" s="346" t="s">
        <v>1</v>
      </c>
      <c r="D136" s="346" t="s">
        <v>328</v>
      </c>
      <c r="E136" s="17" t="s">
        <v>1</v>
      </c>
      <c r="F136" s="347">
        <v>14.1</v>
      </c>
      <c r="G136" s="40"/>
      <c r="H136" s="43"/>
    </row>
    <row r="137" s="2" customFormat="1" ht="16.8" customHeight="1">
      <c r="A137" s="40"/>
      <c r="B137" s="43"/>
      <c r="C137" s="346" t="s">
        <v>1</v>
      </c>
      <c r="D137" s="346" t="s">
        <v>329</v>
      </c>
      <c r="E137" s="17" t="s">
        <v>1</v>
      </c>
      <c r="F137" s="347">
        <v>1.1790000000000001</v>
      </c>
      <c r="G137" s="40"/>
      <c r="H137" s="43"/>
    </row>
    <row r="138" s="2" customFormat="1" ht="16.8" customHeight="1">
      <c r="A138" s="40"/>
      <c r="B138" s="43"/>
      <c r="C138" s="346" t="s">
        <v>122</v>
      </c>
      <c r="D138" s="346" t="s">
        <v>228</v>
      </c>
      <c r="E138" s="17" t="s">
        <v>1</v>
      </c>
      <c r="F138" s="347">
        <v>24.75</v>
      </c>
      <c r="G138" s="40"/>
      <c r="H138" s="43"/>
    </row>
    <row r="139" s="2" customFormat="1" ht="16.8" customHeight="1">
      <c r="A139" s="40"/>
      <c r="B139" s="43"/>
      <c r="C139" s="348" t="s">
        <v>1108</v>
      </c>
      <c r="D139" s="40"/>
      <c r="E139" s="40"/>
      <c r="F139" s="40"/>
      <c r="G139" s="40"/>
      <c r="H139" s="43"/>
    </row>
    <row r="140" s="2" customFormat="1">
      <c r="A140" s="40"/>
      <c r="B140" s="43"/>
      <c r="C140" s="346" t="s">
        <v>324</v>
      </c>
      <c r="D140" s="346" t="s">
        <v>325</v>
      </c>
      <c r="E140" s="17" t="s">
        <v>223</v>
      </c>
      <c r="F140" s="347">
        <v>24.75</v>
      </c>
      <c r="G140" s="40"/>
      <c r="H140" s="43"/>
    </row>
    <row r="141" s="2" customFormat="1" ht="16.8" customHeight="1">
      <c r="A141" s="40"/>
      <c r="B141" s="43"/>
      <c r="C141" s="346" t="s">
        <v>238</v>
      </c>
      <c r="D141" s="346" t="s">
        <v>239</v>
      </c>
      <c r="E141" s="17" t="s">
        <v>223</v>
      </c>
      <c r="F141" s="347">
        <v>68.012</v>
      </c>
      <c r="G141" s="40"/>
      <c r="H141" s="43"/>
    </row>
    <row r="142" s="2" customFormat="1" ht="16.8" customHeight="1">
      <c r="A142" s="40"/>
      <c r="B142" s="43"/>
      <c r="C142" s="346" t="s">
        <v>864</v>
      </c>
      <c r="D142" s="346" t="s">
        <v>865</v>
      </c>
      <c r="E142" s="17" t="s">
        <v>223</v>
      </c>
      <c r="F142" s="347">
        <v>43.289000000000001</v>
      </c>
      <c r="G142" s="40"/>
      <c r="H142" s="43"/>
    </row>
    <row r="143" s="2" customFormat="1" ht="16.8" customHeight="1">
      <c r="A143" s="40"/>
      <c r="B143" s="43"/>
      <c r="C143" s="342" t="s">
        <v>1116</v>
      </c>
      <c r="D143" s="343" t="s">
        <v>1117</v>
      </c>
      <c r="E143" s="344" t="s">
        <v>1</v>
      </c>
      <c r="F143" s="345">
        <v>16.538</v>
      </c>
      <c r="G143" s="40"/>
      <c r="H143" s="43"/>
    </row>
    <row r="144" s="2" customFormat="1" ht="16.8" customHeight="1">
      <c r="A144" s="40"/>
      <c r="B144" s="43"/>
      <c r="C144" s="346" t="s">
        <v>1</v>
      </c>
      <c r="D144" s="346" t="s">
        <v>1118</v>
      </c>
      <c r="E144" s="17" t="s">
        <v>1</v>
      </c>
      <c r="F144" s="347">
        <v>16.538</v>
      </c>
      <c r="G144" s="40"/>
      <c r="H144" s="43"/>
    </row>
    <row r="145" s="2" customFormat="1" ht="16.8" customHeight="1">
      <c r="A145" s="40"/>
      <c r="B145" s="43"/>
      <c r="C145" s="346" t="s">
        <v>1116</v>
      </c>
      <c r="D145" s="346" t="s">
        <v>228</v>
      </c>
      <c r="E145" s="17" t="s">
        <v>1</v>
      </c>
      <c r="F145" s="347">
        <v>16.538</v>
      </c>
      <c r="G145" s="40"/>
      <c r="H145" s="43"/>
    </row>
    <row r="146" s="2" customFormat="1" ht="16.8" customHeight="1">
      <c r="A146" s="40"/>
      <c r="B146" s="43"/>
      <c r="C146" s="342" t="s">
        <v>156</v>
      </c>
      <c r="D146" s="343" t="s">
        <v>157</v>
      </c>
      <c r="E146" s="344" t="s">
        <v>1</v>
      </c>
      <c r="F146" s="345">
        <v>9.5259999999999998</v>
      </c>
      <c r="G146" s="40"/>
      <c r="H146" s="43"/>
    </row>
    <row r="147" s="2" customFormat="1" ht="16.8" customHeight="1">
      <c r="A147" s="40"/>
      <c r="B147" s="43"/>
      <c r="C147" s="346" t="s">
        <v>1</v>
      </c>
      <c r="D147" s="346" t="s">
        <v>288</v>
      </c>
      <c r="E147" s="17" t="s">
        <v>1</v>
      </c>
      <c r="F147" s="347">
        <v>9.5259999999999998</v>
      </c>
      <c r="G147" s="40"/>
      <c r="H147" s="43"/>
    </row>
    <row r="148" s="2" customFormat="1" ht="16.8" customHeight="1">
      <c r="A148" s="40"/>
      <c r="B148" s="43"/>
      <c r="C148" s="346" t="s">
        <v>156</v>
      </c>
      <c r="D148" s="346" t="s">
        <v>228</v>
      </c>
      <c r="E148" s="17" t="s">
        <v>1</v>
      </c>
      <c r="F148" s="347">
        <v>9.5259999999999998</v>
      </c>
      <c r="G148" s="40"/>
      <c r="H148" s="43"/>
    </row>
    <row r="149" s="2" customFormat="1" ht="16.8" customHeight="1">
      <c r="A149" s="40"/>
      <c r="B149" s="43"/>
      <c r="C149" s="348" t="s">
        <v>1108</v>
      </c>
      <c r="D149" s="40"/>
      <c r="E149" s="40"/>
      <c r="F149" s="40"/>
      <c r="G149" s="40"/>
      <c r="H149" s="43"/>
    </row>
    <row r="150" s="2" customFormat="1">
      <c r="A150" s="40"/>
      <c r="B150" s="43"/>
      <c r="C150" s="346" t="s">
        <v>285</v>
      </c>
      <c r="D150" s="346" t="s">
        <v>286</v>
      </c>
      <c r="E150" s="17" t="s">
        <v>223</v>
      </c>
      <c r="F150" s="347">
        <v>9.5259999999999998</v>
      </c>
      <c r="G150" s="40"/>
      <c r="H150" s="43"/>
    </row>
    <row r="151" s="2" customFormat="1" ht="16.8" customHeight="1">
      <c r="A151" s="40"/>
      <c r="B151" s="43"/>
      <c r="C151" s="346" t="s">
        <v>551</v>
      </c>
      <c r="D151" s="346" t="s">
        <v>552</v>
      </c>
      <c r="E151" s="17" t="s">
        <v>223</v>
      </c>
      <c r="F151" s="347">
        <v>9.5259999999999998</v>
      </c>
      <c r="G151" s="40"/>
      <c r="H151" s="43"/>
    </row>
    <row r="152" s="2" customFormat="1" ht="16.8" customHeight="1">
      <c r="A152" s="40"/>
      <c r="B152" s="43"/>
      <c r="C152" s="342" t="s">
        <v>159</v>
      </c>
      <c r="D152" s="343" t="s">
        <v>139</v>
      </c>
      <c r="E152" s="344" t="s">
        <v>1</v>
      </c>
      <c r="F152" s="345">
        <v>2</v>
      </c>
      <c r="G152" s="40"/>
      <c r="H152" s="43"/>
    </row>
    <row r="153" s="2" customFormat="1" ht="16.8" customHeight="1">
      <c r="A153" s="40"/>
      <c r="B153" s="43"/>
      <c r="C153" s="346" t="s">
        <v>1</v>
      </c>
      <c r="D153" s="346" t="s">
        <v>91</v>
      </c>
      <c r="E153" s="17" t="s">
        <v>1</v>
      </c>
      <c r="F153" s="347">
        <v>2</v>
      </c>
      <c r="G153" s="40"/>
      <c r="H153" s="43"/>
    </row>
    <row r="154" s="2" customFormat="1" ht="16.8" customHeight="1">
      <c r="A154" s="40"/>
      <c r="B154" s="43"/>
      <c r="C154" s="346" t="s">
        <v>159</v>
      </c>
      <c r="D154" s="346" t="s">
        <v>228</v>
      </c>
      <c r="E154" s="17" t="s">
        <v>1</v>
      </c>
      <c r="F154" s="347">
        <v>2</v>
      </c>
      <c r="G154" s="40"/>
      <c r="H154" s="43"/>
    </row>
    <row r="155" s="2" customFormat="1" ht="16.8" customHeight="1">
      <c r="A155" s="40"/>
      <c r="B155" s="43"/>
      <c r="C155" s="348" t="s">
        <v>1108</v>
      </c>
      <c r="D155" s="40"/>
      <c r="E155" s="40"/>
      <c r="F155" s="40"/>
      <c r="G155" s="40"/>
      <c r="H155" s="43"/>
    </row>
    <row r="156" s="2" customFormat="1" ht="16.8" customHeight="1">
      <c r="A156" s="40"/>
      <c r="B156" s="43"/>
      <c r="C156" s="346" t="s">
        <v>808</v>
      </c>
      <c r="D156" s="346" t="s">
        <v>809</v>
      </c>
      <c r="E156" s="17" t="s">
        <v>305</v>
      </c>
      <c r="F156" s="347">
        <v>2</v>
      </c>
      <c r="G156" s="40"/>
      <c r="H156" s="43"/>
    </row>
    <row r="157" s="2" customFormat="1" ht="16.8" customHeight="1">
      <c r="A157" s="40"/>
      <c r="B157" s="43"/>
      <c r="C157" s="346" t="s">
        <v>788</v>
      </c>
      <c r="D157" s="346" t="s">
        <v>789</v>
      </c>
      <c r="E157" s="17" t="s">
        <v>305</v>
      </c>
      <c r="F157" s="347">
        <v>2</v>
      </c>
      <c r="G157" s="40"/>
      <c r="H157" s="43"/>
    </row>
    <row r="158" s="2" customFormat="1">
      <c r="A158" s="40"/>
      <c r="B158" s="43"/>
      <c r="C158" s="342" t="s">
        <v>145</v>
      </c>
      <c r="D158" s="343" t="s">
        <v>146</v>
      </c>
      <c r="E158" s="344" t="s">
        <v>1</v>
      </c>
      <c r="F158" s="345">
        <v>2</v>
      </c>
      <c r="G158" s="40"/>
      <c r="H158" s="43"/>
    </row>
    <row r="159" s="2" customFormat="1" ht="16.8" customHeight="1">
      <c r="A159" s="40"/>
      <c r="B159" s="43"/>
      <c r="C159" s="346" t="s">
        <v>1</v>
      </c>
      <c r="D159" s="346" t="s">
        <v>307</v>
      </c>
      <c r="E159" s="17" t="s">
        <v>1</v>
      </c>
      <c r="F159" s="347">
        <v>2</v>
      </c>
      <c r="G159" s="40"/>
      <c r="H159" s="43"/>
    </row>
    <row r="160" s="2" customFormat="1" ht="16.8" customHeight="1">
      <c r="A160" s="40"/>
      <c r="B160" s="43"/>
      <c r="C160" s="346" t="s">
        <v>145</v>
      </c>
      <c r="D160" s="346" t="s">
        <v>228</v>
      </c>
      <c r="E160" s="17" t="s">
        <v>1</v>
      </c>
      <c r="F160" s="347">
        <v>2</v>
      </c>
      <c r="G160" s="40"/>
      <c r="H160" s="43"/>
    </row>
    <row r="161" s="2" customFormat="1" ht="16.8" customHeight="1">
      <c r="A161" s="40"/>
      <c r="B161" s="43"/>
      <c r="C161" s="348" t="s">
        <v>1108</v>
      </c>
      <c r="D161" s="40"/>
      <c r="E161" s="40"/>
      <c r="F161" s="40"/>
      <c r="G161" s="40"/>
      <c r="H161" s="43"/>
    </row>
    <row r="162" s="2" customFormat="1">
      <c r="A162" s="40"/>
      <c r="B162" s="43"/>
      <c r="C162" s="346" t="s">
        <v>750</v>
      </c>
      <c r="D162" s="346" t="s">
        <v>751</v>
      </c>
      <c r="E162" s="17" t="s">
        <v>305</v>
      </c>
      <c r="F162" s="347">
        <v>2</v>
      </c>
      <c r="G162" s="40"/>
      <c r="H162" s="43"/>
    </row>
    <row r="163" s="2" customFormat="1" ht="16.8" customHeight="1">
      <c r="A163" s="40"/>
      <c r="B163" s="43"/>
      <c r="C163" s="346" t="s">
        <v>762</v>
      </c>
      <c r="D163" s="346" t="s">
        <v>763</v>
      </c>
      <c r="E163" s="17" t="s">
        <v>305</v>
      </c>
      <c r="F163" s="347">
        <v>2</v>
      </c>
      <c r="G163" s="40"/>
      <c r="H163" s="43"/>
    </row>
    <row r="164" s="2" customFormat="1" ht="16.8" customHeight="1">
      <c r="A164" s="40"/>
      <c r="B164" s="43"/>
      <c r="C164" s="346" t="s">
        <v>774</v>
      </c>
      <c r="D164" s="346" t="s">
        <v>775</v>
      </c>
      <c r="E164" s="17" t="s">
        <v>305</v>
      </c>
      <c r="F164" s="347">
        <v>2</v>
      </c>
      <c r="G164" s="40"/>
      <c r="H164" s="43"/>
    </row>
    <row r="165" s="2" customFormat="1" ht="16.8" customHeight="1">
      <c r="A165" s="40"/>
      <c r="B165" s="43"/>
      <c r="C165" s="342" t="s">
        <v>143</v>
      </c>
      <c r="D165" s="343" t="s">
        <v>139</v>
      </c>
      <c r="E165" s="344" t="s">
        <v>1</v>
      </c>
      <c r="F165" s="345">
        <v>2</v>
      </c>
      <c r="G165" s="40"/>
      <c r="H165" s="43"/>
    </row>
    <row r="166" s="2" customFormat="1" ht="16.8" customHeight="1">
      <c r="A166" s="40"/>
      <c r="B166" s="43"/>
      <c r="C166" s="346" t="s">
        <v>1</v>
      </c>
      <c r="D166" s="346" t="s">
        <v>497</v>
      </c>
      <c r="E166" s="17" t="s">
        <v>1</v>
      </c>
      <c r="F166" s="347">
        <v>2</v>
      </c>
      <c r="G166" s="40"/>
      <c r="H166" s="43"/>
    </row>
    <row r="167" s="2" customFormat="1" ht="16.8" customHeight="1">
      <c r="A167" s="40"/>
      <c r="B167" s="43"/>
      <c r="C167" s="346" t="s">
        <v>143</v>
      </c>
      <c r="D167" s="346" t="s">
        <v>228</v>
      </c>
      <c r="E167" s="17" t="s">
        <v>1</v>
      </c>
      <c r="F167" s="347">
        <v>2</v>
      </c>
      <c r="G167" s="40"/>
      <c r="H167" s="43"/>
    </row>
    <row r="168" s="2" customFormat="1" ht="16.8" customHeight="1">
      <c r="A168" s="40"/>
      <c r="B168" s="43"/>
      <c r="C168" s="348" t="s">
        <v>1108</v>
      </c>
      <c r="D168" s="40"/>
      <c r="E168" s="40"/>
      <c r="F168" s="40"/>
      <c r="G168" s="40"/>
      <c r="H168" s="43"/>
    </row>
    <row r="169" s="2" customFormat="1" ht="16.8" customHeight="1">
      <c r="A169" s="40"/>
      <c r="B169" s="43"/>
      <c r="C169" s="346" t="s">
        <v>499</v>
      </c>
      <c r="D169" s="346" t="s">
        <v>500</v>
      </c>
      <c r="E169" s="17" t="s">
        <v>495</v>
      </c>
      <c r="F169" s="347">
        <v>2</v>
      </c>
      <c r="G169" s="40"/>
      <c r="H169" s="43"/>
    </row>
    <row r="170" s="2" customFormat="1" ht="16.8" customHeight="1">
      <c r="A170" s="40"/>
      <c r="B170" s="43"/>
      <c r="C170" s="346" t="s">
        <v>438</v>
      </c>
      <c r="D170" s="346" t="s">
        <v>439</v>
      </c>
      <c r="E170" s="17" t="s">
        <v>305</v>
      </c>
      <c r="F170" s="347">
        <v>3</v>
      </c>
      <c r="G170" s="40"/>
      <c r="H170" s="43"/>
    </row>
    <row r="171" s="2" customFormat="1" ht="16.8" customHeight="1">
      <c r="A171" s="40"/>
      <c r="B171" s="43"/>
      <c r="C171" s="346" t="s">
        <v>477</v>
      </c>
      <c r="D171" s="346" t="s">
        <v>478</v>
      </c>
      <c r="E171" s="17" t="s">
        <v>305</v>
      </c>
      <c r="F171" s="347">
        <v>6</v>
      </c>
      <c r="G171" s="40"/>
      <c r="H171" s="43"/>
    </row>
    <row r="172" s="2" customFormat="1" ht="16.8" customHeight="1">
      <c r="A172" s="40"/>
      <c r="B172" s="43"/>
      <c r="C172" s="346" t="s">
        <v>519</v>
      </c>
      <c r="D172" s="346" t="s">
        <v>520</v>
      </c>
      <c r="E172" s="17" t="s">
        <v>305</v>
      </c>
      <c r="F172" s="347">
        <v>2</v>
      </c>
      <c r="G172" s="40"/>
      <c r="H172" s="43"/>
    </row>
    <row r="173" s="2" customFormat="1" ht="16.8" customHeight="1">
      <c r="A173" s="40"/>
      <c r="B173" s="43"/>
      <c r="C173" s="346" t="s">
        <v>527</v>
      </c>
      <c r="D173" s="346" t="s">
        <v>528</v>
      </c>
      <c r="E173" s="17" t="s">
        <v>305</v>
      </c>
      <c r="F173" s="347">
        <v>2</v>
      </c>
      <c r="G173" s="40"/>
      <c r="H173" s="43"/>
    </row>
    <row r="174" s="2" customFormat="1" ht="16.8" customHeight="1">
      <c r="A174" s="40"/>
      <c r="B174" s="43"/>
      <c r="C174" s="346" t="s">
        <v>606</v>
      </c>
      <c r="D174" s="346" t="s">
        <v>607</v>
      </c>
      <c r="E174" s="17" t="s">
        <v>305</v>
      </c>
      <c r="F174" s="347">
        <v>6</v>
      </c>
      <c r="G174" s="40"/>
      <c r="H174" s="43"/>
    </row>
    <row r="175" s="2" customFormat="1">
      <c r="A175" s="40"/>
      <c r="B175" s="43"/>
      <c r="C175" s="346" t="s">
        <v>700</v>
      </c>
      <c r="D175" s="346" t="s">
        <v>701</v>
      </c>
      <c r="E175" s="17" t="s">
        <v>231</v>
      </c>
      <c r="F175" s="347">
        <v>7.5</v>
      </c>
      <c r="G175" s="40"/>
      <c r="H175" s="43"/>
    </row>
    <row r="176" s="2" customFormat="1" ht="16.8" customHeight="1">
      <c r="A176" s="40"/>
      <c r="B176" s="43"/>
      <c r="C176" s="342" t="s">
        <v>148</v>
      </c>
      <c r="D176" s="343" t="s">
        <v>139</v>
      </c>
      <c r="E176" s="344" t="s">
        <v>1</v>
      </c>
      <c r="F176" s="345">
        <v>1</v>
      </c>
      <c r="G176" s="40"/>
      <c r="H176" s="43"/>
    </row>
    <row r="177" s="2" customFormat="1" ht="16.8" customHeight="1">
      <c r="A177" s="40"/>
      <c r="B177" s="43"/>
      <c r="C177" s="346" t="s">
        <v>1</v>
      </c>
      <c r="D177" s="346" t="s">
        <v>85</v>
      </c>
      <c r="E177" s="17" t="s">
        <v>1</v>
      </c>
      <c r="F177" s="347">
        <v>1</v>
      </c>
      <c r="G177" s="40"/>
      <c r="H177" s="43"/>
    </row>
    <row r="178" s="2" customFormat="1" ht="16.8" customHeight="1">
      <c r="A178" s="40"/>
      <c r="B178" s="43"/>
      <c r="C178" s="346" t="s">
        <v>148</v>
      </c>
      <c r="D178" s="346" t="s">
        <v>228</v>
      </c>
      <c r="E178" s="17" t="s">
        <v>1</v>
      </c>
      <c r="F178" s="347">
        <v>1</v>
      </c>
      <c r="G178" s="40"/>
      <c r="H178" s="43"/>
    </row>
    <row r="179" s="2" customFormat="1" ht="16.8" customHeight="1">
      <c r="A179" s="40"/>
      <c r="B179" s="43"/>
      <c r="C179" s="348" t="s">
        <v>1108</v>
      </c>
      <c r="D179" s="40"/>
      <c r="E179" s="40"/>
      <c r="F179" s="40"/>
      <c r="G179" s="40"/>
      <c r="H179" s="43"/>
    </row>
    <row r="180" s="2" customFormat="1" ht="16.8" customHeight="1">
      <c r="A180" s="40"/>
      <c r="B180" s="43"/>
      <c r="C180" s="346" t="s">
        <v>653</v>
      </c>
      <c r="D180" s="346" t="s">
        <v>654</v>
      </c>
      <c r="E180" s="17" t="s">
        <v>305</v>
      </c>
      <c r="F180" s="347">
        <v>1</v>
      </c>
      <c r="G180" s="40"/>
      <c r="H180" s="43"/>
    </row>
    <row r="181" s="2" customFormat="1" ht="16.8" customHeight="1">
      <c r="A181" s="40"/>
      <c r="B181" s="43"/>
      <c r="C181" s="346" t="s">
        <v>661</v>
      </c>
      <c r="D181" s="346" t="s">
        <v>662</v>
      </c>
      <c r="E181" s="17" t="s">
        <v>305</v>
      </c>
      <c r="F181" s="347">
        <v>1</v>
      </c>
      <c r="G181" s="40"/>
      <c r="H181" s="43"/>
    </row>
    <row r="182" s="2" customFormat="1" ht="16.8" customHeight="1">
      <c r="A182" s="40"/>
      <c r="B182" s="43"/>
      <c r="C182" s="342" t="s">
        <v>138</v>
      </c>
      <c r="D182" s="343" t="s">
        <v>139</v>
      </c>
      <c r="E182" s="344" t="s">
        <v>1</v>
      </c>
      <c r="F182" s="345">
        <v>4</v>
      </c>
      <c r="G182" s="40"/>
      <c r="H182" s="43"/>
    </row>
    <row r="183" s="2" customFormat="1" ht="16.8" customHeight="1">
      <c r="A183" s="40"/>
      <c r="B183" s="43"/>
      <c r="C183" s="346" t="s">
        <v>1</v>
      </c>
      <c r="D183" s="346" t="s">
        <v>896</v>
      </c>
      <c r="E183" s="17" t="s">
        <v>1</v>
      </c>
      <c r="F183" s="347">
        <v>1</v>
      </c>
      <c r="G183" s="40"/>
      <c r="H183" s="43"/>
    </row>
    <row r="184" s="2" customFormat="1" ht="16.8" customHeight="1">
      <c r="A184" s="40"/>
      <c r="B184" s="43"/>
      <c r="C184" s="346" t="s">
        <v>1</v>
      </c>
      <c r="D184" s="346" t="s">
        <v>897</v>
      </c>
      <c r="E184" s="17" t="s">
        <v>1</v>
      </c>
      <c r="F184" s="347">
        <v>3</v>
      </c>
      <c r="G184" s="40"/>
      <c r="H184" s="43"/>
    </row>
    <row r="185" s="2" customFormat="1" ht="16.8" customHeight="1">
      <c r="A185" s="40"/>
      <c r="B185" s="43"/>
      <c r="C185" s="346" t="s">
        <v>138</v>
      </c>
      <c r="D185" s="346" t="s">
        <v>228</v>
      </c>
      <c r="E185" s="17" t="s">
        <v>1</v>
      </c>
      <c r="F185" s="347">
        <v>4</v>
      </c>
      <c r="G185" s="40"/>
      <c r="H185" s="43"/>
    </row>
    <row r="186" s="2" customFormat="1" ht="16.8" customHeight="1">
      <c r="A186" s="40"/>
      <c r="B186" s="43"/>
      <c r="C186" s="348" t="s">
        <v>1108</v>
      </c>
      <c r="D186" s="40"/>
      <c r="E186" s="40"/>
      <c r="F186" s="40"/>
      <c r="G186" s="40"/>
      <c r="H186" s="43"/>
    </row>
    <row r="187" s="2" customFormat="1" ht="16.8" customHeight="1">
      <c r="A187" s="40"/>
      <c r="B187" s="43"/>
      <c r="C187" s="346" t="s">
        <v>893</v>
      </c>
      <c r="D187" s="346" t="s">
        <v>894</v>
      </c>
      <c r="E187" s="17" t="s">
        <v>305</v>
      </c>
      <c r="F187" s="347">
        <v>4</v>
      </c>
      <c r="G187" s="40"/>
      <c r="H187" s="43"/>
    </row>
    <row r="188" s="2" customFormat="1" ht="16.8" customHeight="1">
      <c r="A188" s="40"/>
      <c r="B188" s="43"/>
      <c r="C188" s="346" t="s">
        <v>903</v>
      </c>
      <c r="D188" s="346" t="s">
        <v>904</v>
      </c>
      <c r="E188" s="17" t="s">
        <v>305</v>
      </c>
      <c r="F188" s="347">
        <v>4</v>
      </c>
      <c r="G188" s="40"/>
      <c r="H188" s="43"/>
    </row>
    <row r="189" s="2" customFormat="1" ht="16.8" customHeight="1">
      <c r="A189" s="40"/>
      <c r="B189" s="43"/>
      <c r="C189" s="342" t="s">
        <v>144</v>
      </c>
      <c r="D189" s="343" t="s">
        <v>139</v>
      </c>
      <c r="E189" s="344" t="s">
        <v>1</v>
      </c>
      <c r="F189" s="345">
        <v>1</v>
      </c>
      <c r="G189" s="40"/>
      <c r="H189" s="43"/>
    </row>
    <row r="190" s="2" customFormat="1" ht="16.8" customHeight="1">
      <c r="A190" s="40"/>
      <c r="B190" s="43"/>
      <c r="C190" s="346" t="s">
        <v>1</v>
      </c>
      <c r="D190" s="346" t="s">
        <v>563</v>
      </c>
      <c r="E190" s="17" t="s">
        <v>1</v>
      </c>
      <c r="F190" s="347">
        <v>1</v>
      </c>
      <c r="G190" s="40"/>
      <c r="H190" s="43"/>
    </row>
    <row r="191" s="2" customFormat="1" ht="16.8" customHeight="1">
      <c r="A191" s="40"/>
      <c r="B191" s="43"/>
      <c r="C191" s="346" t="s">
        <v>144</v>
      </c>
      <c r="D191" s="346" t="s">
        <v>228</v>
      </c>
      <c r="E191" s="17" t="s">
        <v>1</v>
      </c>
      <c r="F191" s="347">
        <v>1</v>
      </c>
      <c r="G191" s="40"/>
      <c r="H191" s="43"/>
    </row>
    <row r="192" s="2" customFormat="1" ht="16.8" customHeight="1">
      <c r="A192" s="40"/>
      <c r="B192" s="43"/>
      <c r="C192" s="348" t="s">
        <v>1108</v>
      </c>
      <c r="D192" s="40"/>
      <c r="E192" s="40"/>
      <c r="F192" s="40"/>
      <c r="G192" s="40"/>
      <c r="H192" s="43"/>
    </row>
    <row r="193" s="2" customFormat="1" ht="16.8" customHeight="1">
      <c r="A193" s="40"/>
      <c r="B193" s="43"/>
      <c r="C193" s="346" t="s">
        <v>560</v>
      </c>
      <c r="D193" s="346" t="s">
        <v>561</v>
      </c>
      <c r="E193" s="17" t="s">
        <v>495</v>
      </c>
      <c r="F193" s="347">
        <v>1</v>
      </c>
      <c r="G193" s="40"/>
      <c r="H193" s="43"/>
    </row>
    <row r="194" s="2" customFormat="1" ht="16.8" customHeight="1">
      <c r="A194" s="40"/>
      <c r="B194" s="43"/>
      <c r="C194" s="346" t="s">
        <v>893</v>
      </c>
      <c r="D194" s="346" t="s">
        <v>894</v>
      </c>
      <c r="E194" s="17" t="s">
        <v>305</v>
      </c>
      <c r="F194" s="347">
        <v>4</v>
      </c>
      <c r="G194" s="40"/>
      <c r="H194" s="43"/>
    </row>
    <row r="195" s="2" customFormat="1" ht="16.8" customHeight="1">
      <c r="A195" s="40"/>
      <c r="B195" s="43"/>
      <c r="C195" s="346" t="s">
        <v>438</v>
      </c>
      <c r="D195" s="346" t="s">
        <v>439</v>
      </c>
      <c r="E195" s="17" t="s">
        <v>305</v>
      </c>
      <c r="F195" s="347">
        <v>3</v>
      </c>
      <c r="G195" s="40"/>
      <c r="H195" s="43"/>
    </row>
    <row r="196" s="2" customFormat="1" ht="16.8" customHeight="1">
      <c r="A196" s="40"/>
      <c r="B196" s="43"/>
      <c r="C196" s="346" t="s">
        <v>477</v>
      </c>
      <c r="D196" s="346" t="s">
        <v>478</v>
      </c>
      <c r="E196" s="17" t="s">
        <v>305</v>
      </c>
      <c r="F196" s="347">
        <v>6</v>
      </c>
      <c r="G196" s="40"/>
      <c r="H196" s="43"/>
    </row>
    <row r="197" s="2" customFormat="1" ht="16.8" customHeight="1">
      <c r="A197" s="40"/>
      <c r="B197" s="43"/>
      <c r="C197" s="346" t="s">
        <v>535</v>
      </c>
      <c r="D197" s="346" t="s">
        <v>536</v>
      </c>
      <c r="E197" s="17" t="s">
        <v>305</v>
      </c>
      <c r="F197" s="347">
        <v>1</v>
      </c>
      <c r="G197" s="40"/>
      <c r="H197" s="43"/>
    </row>
    <row r="198" s="2" customFormat="1" ht="16.8" customHeight="1">
      <c r="A198" s="40"/>
      <c r="B198" s="43"/>
      <c r="C198" s="346" t="s">
        <v>543</v>
      </c>
      <c r="D198" s="346" t="s">
        <v>544</v>
      </c>
      <c r="E198" s="17" t="s">
        <v>305</v>
      </c>
      <c r="F198" s="347">
        <v>1</v>
      </c>
      <c r="G198" s="40"/>
      <c r="H198" s="43"/>
    </row>
    <row r="199" s="2" customFormat="1">
      <c r="A199" s="40"/>
      <c r="B199" s="43"/>
      <c r="C199" s="346" t="s">
        <v>573</v>
      </c>
      <c r="D199" s="346" t="s">
        <v>574</v>
      </c>
      <c r="E199" s="17" t="s">
        <v>305</v>
      </c>
      <c r="F199" s="347">
        <v>4</v>
      </c>
      <c r="G199" s="40"/>
      <c r="H199" s="43"/>
    </row>
    <row r="200" s="2" customFormat="1" ht="16.8" customHeight="1">
      <c r="A200" s="40"/>
      <c r="B200" s="43"/>
      <c r="C200" s="346" t="s">
        <v>585</v>
      </c>
      <c r="D200" s="346" t="s">
        <v>586</v>
      </c>
      <c r="E200" s="17" t="s">
        <v>305</v>
      </c>
      <c r="F200" s="347">
        <v>1</v>
      </c>
      <c r="G200" s="40"/>
      <c r="H200" s="43"/>
    </row>
    <row r="201" s="2" customFormat="1">
      <c r="A201" s="40"/>
      <c r="B201" s="43"/>
      <c r="C201" s="346" t="s">
        <v>593</v>
      </c>
      <c r="D201" s="346" t="s">
        <v>594</v>
      </c>
      <c r="E201" s="17" t="s">
        <v>495</v>
      </c>
      <c r="F201" s="347">
        <v>5</v>
      </c>
      <c r="G201" s="40"/>
      <c r="H201" s="43"/>
    </row>
    <row r="202" s="2" customFormat="1" ht="16.8" customHeight="1">
      <c r="A202" s="40"/>
      <c r="B202" s="43"/>
      <c r="C202" s="346" t="s">
        <v>606</v>
      </c>
      <c r="D202" s="346" t="s">
        <v>607</v>
      </c>
      <c r="E202" s="17" t="s">
        <v>305</v>
      </c>
      <c r="F202" s="347">
        <v>6</v>
      </c>
      <c r="G202" s="40"/>
      <c r="H202" s="43"/>
    </row>
    <row r="203" s="2" customFormat="1" ht="16.8" customHeight="1">
      <c r="A203" s="40"/>
      <c r="B203" s="43"/>
      <c r="C203" s="346" t="s">
        <v>615</v>
      </c>
      <c r="D203" s="346" t="s">
        <v>616</v>
      </c>
      <c r="E203" s="17" t="s">
        <v>495</v>
      </c>
      <c r="F203" s="347">
        <v>2</v>
      </c>
      <c r="G203" s="40"/>
      <c r="H203" s="43"/>
    </row>
    <row r="204" s="2" customFormat="1">
      <c r="A204" s="40"/>
      <c r="B204" s="43"/>
      <c r="C204" s="346" t="s">
        <v>620</v>
      </c>
      <c r="D204" s="346" t="s">
        <v>621</v>
      </c>
      <c r="E204" s="17" t="s">
        <v>305</v>
      </c>
      <c r="F204" s="347">
        <v>2</v>
      </c>
      <c r="G204" s="40"/>
      <c r="H204" s="43"/>
    </row>
    <row r="205" s="2" customFormat="1">
      <c r="A205" s="40"/>
      <c r="B205" s="43"/>
      <c r="C205" s="346" t="s">
        <v>700</v>
      </c>
      <c r="D205" s="346" t="s">
        <v>701</v>
      </c>
      <c r="E205" s="17" t="s">
        <v>231</v>
      </c>
      <c r="F205" s="347">
        <v>7.5</v>
      </c>
      <c r="G205" s="40"/>
      <c r="H205" s="43"/>
    </row>
    <row r="206" s="2" customFormat="1" ht="16.8" customHeight="1">
      <c r="A206" s="40"/>
      <c r="B206" s="43"/>
      <c r="C206" s="346" t="s">
        <v>796</v>
      </c>
      <c r="D206" s="346" t="s">
        <v>797</v>
      </c>
      <c r="E206" s="17" t="s">
        <v>305</v>
      </c>
      <c r="F206" s="347">
        <v>1</v>
      </c>
      <c r="G206" s="40"/>
      <c r="H206" s="43"/>
    </row>
    <row r="207" s="2" customFormat="1" ht="16.8" customHeight="1">
      <c r="A207" s="40"/>
      <c r="B207" s="43"/>
      <c r="C207" s="346" t="s">
        <v>804</v>
      </c>
      <c r="D207" s="346" t="s">
        <v>805</v>
      </c>
      <c r="E207" s="17" t="s">
        <v>305</v>
      </c>
      <c r="F207" s="347">
        <v>1</v>
      </c>
      <c r="G207" s="40"/>
      <c r="H207" s="43"/>
    </row>
    <row r="208" s="2" customFormat="1" ht="16.8" customHeight="1">
      <c r="A208" s="40"/>
      <c r="B208" s="43"/>
      <c r="C208" s="342" t="s">
        <v>153</v>
      </c>
      <c r="D208" s="343" t="s">
        <v>139</v>
      </c>
      <c r="E208" s="344" t="s">
        <v>1</v>
      </c>
      <c r="F208" s="345">
        <v>2</v>
      </c>
      <c r="G208" s="40"/>
      <c r="H208" s="43"/>
    </row>
    <row r="209" s="2" customFormat="1" ht="16.8" customHeight="1">
      <c r="A209" s="40"/>
      <c r="B209" s="43"/>
      <c r="C209" s="346" t="s">
        <v>1</v>
      </c>
      <c r="D209" s="346" t="s">
        <v>497</v>
      </c>
      <c r="E209" s="17" t="s">
        <v>1</v>
      </c>
      <c r="F209" s="347">
        <v>2</v>
      </c>
      <c r="G209" s="40"/>
      <c r="H209" s="43"/>
    </row>
    <row r="210" s="2" customFormat="1" ht="16.8" customHeight="1">
      <c r="A210" s="40"/>
      <c r="B210" s="43"/>
      <c r="C210" s="346" t="s">
        <v>153</v>
      </c>
      <c r="D210" s="346" t="s">
        <v>228</v>
      </c>
      <c r="E210" s="17" t="s">
        <v>1</v>
      </c>
      <c r="F210" s="347">
        <v>2</v>
      </c>
      <c r="G210" s="40"/>
      <c r="H210" s="43"/>
    </row>
    <row r="211" s="2" customFormat="1" ht="16.8" customHeight="1">
      <c r="A211" s="40"/>
      <c r="B211" s="43"/>
      <c r="C211" s="348" t="s">
        <v>1108</v>
      </c>
      <c r="D211" s="40"/>
      <c r="E211" s="40"/>
      <c r="F211" s="40"/>
      <c r="G211" s="40"/>
      <c r="H211" s="43"/>
    </row>
    <row r="212" s="2" customFormat="1" ht="16.8" customHeight="1">
      <c r="A212" s="40"/>
      <c r="B212" s="43"/>
      <c r="C212" s="346" t="s">
        <v>493</v>
      </c>
      <c r="D212" s="346" t="s">
        <v>494</v>
      </c>
      <c r="E212" s="17" t="s">
        <v>495</v>
      </c>
      <c r="F212" s="347">
        <v>2</v>
      </c>
      <c r="G212" s="40"/>
      <c r="H212" s="43"/>
    </row>
    <row r="213" s="2" customFormat="1" ht="16.8" customHeight="1">
      <c r="A213" s="40"/>
      <c r="B213" s="43"/>
      <c r="C213" s="346" t="s">
        <v>893</v>
      </c>
      <c r="D213" s="346" t="s">
        <v>894</v>
      </c>
      <c r="E213" s="17" t="s">
        <v>305</v>
      </c>
      <c r="F213" s="347">
        <v>4</v>
      </c>
      <c r="G213" s="40"/>
      <c r="H213" s="43"/>
    </row>
    <row r="214" s="2" customFormat="1" ht="16.8" customHeight="1">
      <c r="A214" s="40"/>
      <c r="B214" s="43"/>
      <c r="C214" s="346" t="s">
        <v>434</v>
      </c>
      <c r="D214" s="346" t="s">
        <v>435</v>
      </c>
      <c r="E214" s="17" t="s">
        <v>231</v>
      </c>
      <c r="F214" s="347">
        <v>2</v>
      </c>
      <c r="G214" s="40"/>
      <c r="H214" s="43"/>
    </row>
    <row r="215" s="2" customFormat="1" ht="16.8" customHeight="1">
      <c r="A215" s="40"/>
      <c r="B215" s="43"/>
      <c r="C215" s="346" t="s">
        <v>477</v>
      </c>
      <c r="D215" s="346" t="s">
        <v>478</v>
      </c>
      <c r="E215" s="17" t="s">
        <v>305</v>
      </c>
      <c r="F215" s="347">
        <v>6</v>
      </c>
      <c r="G215" s="40"/>
      <c r="H215" s="43"/>
    </row>
    <row r="216" s="2" customFormat="1" ht="16.8" customHeight="1">
      <c r="A216" s="40"/>
      <c r="B216" s="43"/>
      <c r="C216" s="346" t="s">
        <v>503</v>
      </c>
      <c r="D216" s="346" t="s">
        <v>504</v>
      </c>
      <c r="E216" s="17" t="s">
        <v>305</v>
      </c>
      <c r="F216" s="347">
        <v>2</v>
      </c>
      <c r="G216" s="40"/>
      <c r="H216" s="43"/>
    </row>
    <row r="217" s="2" customFormat="1" ht="16.8" customHeight="1">
      <c r="A217" s="40"/>
      <c r="B217" s="43"/>
      <c r="C217" s="346" t="s">
        <v>511</v>
      </c>
      <c r="D217" s="346" t="s">
        <v>512</v>
      </c>
      <c r="E217" s="17" t="s">
        <v>305</v>
      </c>
      <c r="F217" s="347">
        <v>2</v>
      </c>
      <c r="G217" s="40"/>
      <c r="H217" s="43"/>
    </row>
    <row r="218" s="2" customFormat="1" ht="16.8" customHeight="1">
      <c r="A218" s="40"/>
      <c r="B218" s="43"/>
      <c r="C218" s="346" t="s">
        <v>565</v>
      </c>
      <c r="D218" s="346" t="s">
        <v>566</v>
      </c>
      <c r="E218" s="17" t="s">
        <v>305</v>
      </c>
      <c r="F218" s="347">
        <v>2</v>
      </c>
      <c r="G218" s="40"/>
      <c r="H218" s="43"/>
    </row>
    <row r="219" s="2" customFormat="1">
      <c r="A219" s="40"/>
      <c r="B219" s="43"/>
      <c r="C219" s="346" t="s">
        <v>573</v>
      </c>
      <c r="D219" s="346" t="s">
        <v>574</v>
      </c>
      <c r="E219" s="17" t="s">
        <v>305</v>
      </c>
      <c r="F219" s="347">
        <v>4</v>
      </c>
      <c r="G219" s="40"/>
      <c r="H219" s="43"/>
    </row>
    <row r="220" s="2" customFormat="1">
      <c r="A220" s="40"/>
      <c r="B220" s="43"/>
      <c r="C220" s="346" t="s">
        <v>593</v>
      </c>
      <c r="D220" s="346" t="s">
        <v>594</v>
      </c>
      <c r="E220" s="17" t="s">
        <v>495</v>
      </c>
      <c r="F220" s="347">
        <v>5</v>
      </c>
      <c r="G220" s="40"/>
      <c r="H220" s="43"/>
    </row>
    <row r="221" s="2" customFormat="1" ht="16.8" customHeight="1">
      <c r="A221" s="40"/>
      <c r="B221" s="43"/>
      <c r="C221" s="346" t="s">
        <v>606</v>
      </c>
      <c r="D221" s="346" t="s">
        <v>607</v>
      </c>
      <c r="E221" s="17" t="s">
        <v>305</v>
      </c>
      <c r="F221" s="347">
        <v>6</v>
      </c>
      <c r="G221" s="40"/>
      <c r="H221" s="43"/>
    </row>
    <row r="222" s="2" customFormat="1">
      <c r="A222" s="40"/>
      <c r="B222" s="43"/>
      <c r="C222" s="346" t="s">
        <v>700</v>
      </c>
      <c r="D222" s="346" t="s">
        <v>701</v>
      </c>
      <c r="E222" s="17" t="s">
        <v>231</v>
      </c>
      <c r="F222" s="347">
        <v>7.5</v>
      </c>
      <c r="G222" s="40"/>
      <c r="H222" s="43"/>
    </row>
    <row r="223" s="2" customFormat="1" ht="16.8" customHeight="1">
      <c r="A223" s="40"/>
      <c r="B223" s="43"/>
      <c r="C223" s="342" t="s">
        <v>1054</v>
      </c>
      <c r="D223" s="343" t="s">
        <v>139</v>
      </c>
      <c r="E223" s="344" t="s">
        <v>1</v>
      </c>
      <c r="F223" s="345">
        <v>6.0750000000000002</v>
      </c>
      <c r="G223" s="40"/>
      <c r="H223" s="43"/>
    </row>
    <row r="224" s="2" customFormat="1" ht="16.8" customHeight="1">
      <c r="A224" s="40"/>
      <c r="B224" s="43"/>
      <c r="C224" s="346" t="s">
        <v>1</v>
      </c>
      <c r="D224" s="346" t="s">
        <v>1119</v>
      </c>
      <c r="E224" s="17" t="s">
        <v>1</v>
      </c>
      <c r="F224" s="347">
        <v>6.0750000000000002</v>
      </c>
      <c r="G224" s="40"/>
      <c r="H224" s="43"/>
    </row>
    <row r="225" s="2" customFormat="1" ht="16.8" customHeight="1">
      <c r="A225" s="40"/>
      <c r="B225" s="43"/>
      <c r="C225" s="346" t="s">
        <v>1054</v>
      </c>
      <c r="D225" s="346" t="s">
        <v>300</v>
      </c>
      <c r="E225" s="17" t="s">
        <v>1</v>
      </c>
      <c r="F225" s="347">
        <v>6.0750000000000002</v>
      </c>
      <c r="G225" s="40"/>
      <c r="H225" s="43"/>
    </row>
    <row r="226" s="2" customFormat="1" ht="16.8" customHeight="1">
      <c r="A226" s="40"/>
      <c r="B226" s="43"/>
      <c r="C226" s="342" t="s">
        <v>1120</v>
      </c>
      <c r="D226" s="343" t="s">
        <v>1</v>
      </c>
      <c r="E226" s="344" t="s">
        <v>1</v>
      </c>
      <c r="F226" s="345">
        <v>9</v>
      </c>
      <c r="G226" s="40"/>
      <c r="H226" s="43"/>
    </row>
    <row r="227" s="2" customFormat="1" ht="26.4" customHeight="1">
      <c r="A227" s="40"/>
      <c r="B227" s="43"/>
      <c r="C227" s="341" t="s">
        <v>1121</v>
      </c>
      <c r="D227" s="341" t="s">
        <v>94</v>
      </c>
      <c r="E227" s="40"/>
      <c r="F227" s="40"/>
      <c r="G227" s="40"/>
      <c r="H227" s="43"/>
    </row>
    <row r="228" s="2" customFormat="1" ht="16.8" customHeight="1">
      <c r="A228" s="40"/>
      <c r="B228" s="43"/>
      <c r="C228" s="342" t="s">
        <v>151</v>
      </c>
      <c r="D228" s="343" t="s">
        <v>139</v>
      </c>
      <c r="E228" s="344" t="s">
        <v>1</v>
      </c>
      <c r="F228" s="345">
        <v>1.8899999999999999</v>
      </c>
      <c r="G228" s="40"/>
      <c r="H228" s="43"/>
    </row>
    <row r="229" s="2" customFormat="1" ht="16.8" customHeight="1">
      <c r="A229" s="40"/>
      <c r="B229" s="43"/>
      <c r="C229" s="346" t="s">
        <v>1</v>
      </c>
      <c r="D229" s="346" t="s">
        <v>725</v>
      </c>
      <c r="E229" s="17" t="s">
        <v>1</v>
      </c>
      <c r="F229" s="347">
        <v>1.8899999999999999</v>
      </c>
      <c r="G229" s="40"/>
      <c r="H229" s="43"/>
    </row>
    <row r="230" s="2" customFormat="1" ht="16.8" customHeight="1">
      <c r="A230" s="40"/>
      <c r="B230" s="43"/>
      <c r="C230" s="346" t="s">
        <v>151</v>
      </c>
      <c r="D230" s="346" t="s">
        <v>228</v>
      </c>
      <c r="E230" s="17" t="s">
        <v>1</v>
      </c>
      <c r="F230" s="347">
        <v>1.8899999999999999</v>
      </c>
      <c r="G230" s="40"/>
      <c r="H230" s="43"/>
    </row>
    <row r="231" s="2" customFormat="1" ht="16.8" customHeight="1">
      <c r="A231" s="40"/>
      <c r="B231" s="43"/>
      <c r="C231" s="348" t="s">
        <v>1108</v>
      </c>
      <c r="D231" s="40"/>
      <c r="E231" s="40"/>
      <c r="F231" s="40"/>
      <c r="G231" s="40"/>
      <c r="H231" s="43"/>
    </row>
    <row r="232" s="2" customFormat="1" ht="16.8" customHeight="1">
      <c r="A232" s="40"/>
      <c r="B232" s="43"/>
      <c r="C232" s="346" t="s">
        <v>722</v>
      </c>
      <c r="D232" s="346" t="s">
        <v>723</v>
      </c>
      <c r="E232" s="17" t="s">
        <v>231</v>
      </c>
      <c r="F232" s="347">
        <v>1.8899999999999999</v>
      </c>
      <c r="G232" s="40"/>
      <c r="H232" s="43"/>
    </row>
    <row r="233" s="2" customFormat="1" ht="16.8" customHeight="1">
      <c r="A233" s="40"/>
      <c r="B233" s="43"/>
      <c r="C233" s="346" t="s">
        <v>718</v>
      </c>
      <c r="D233" s="346" t="s">
        <v>719</v>
      </c>
      <c r="E233" s="17" t="s">
        <v>231</v>
      </c>
      <c r="F233" s="347">
        <v>1.8899999999999999</v>
      </c>
      <c r="G233" s="40"/>
      <c r="H233" s="43"/>
    </row>
    <row r="234" s="2" customFormat="1" ht="16.8" customHeight="1">
      <c r="A234" s="40"/>
      <c r="B234" s="43"/>
      <c r="C234" s="342" t="s">
        <v>1109</v>
      </c>
      <c r="D234" s="343" t="s">
        <v>114</v>
      </c>
      <c r="E234" s="344" t="s">
        <v>1</v>
      </c>
      <c r="F234" s="345">
        <v>37.212000000000003</v>
      </c>
      <c r="G234" s="40"/>
      <c r="H234" s="43"/>
    </row>
    <row r="235" s="2" customFormat="1" ht="16.8" customHeight="1">
      <c r="A235" s="40"/>
      <c r="B235" s="43"/>
      <c r="C235" s="342" t="s">
        <v>416</v>
      </c>
      <c r="D235" s="343" t="s">
        <v>1</v>
      </c>
      <c r="E235" s="344" t="s">
        <v>1</v>
      </c>
      <c r="F235" s="345">
        <v>6.5</v>
      </c>
      <c r="G235" s="40"/>
      <c r="H235" s="43"/>
    </row>
    <row r="236" s="2" customFormat="1" ht="16.8" customHeight="1">
      <c r="A236" s="40"/>
      <c r="B236" s="43"/>
      <c r="C236" s="346" t="s">
        <v>1</v>
      </c>
      <c r="D236" s="346" t="s">
        <v>414</v>
      </c>
      <c r="E236" s="17" t="s">
        <v>1</v>
      </c>
      <c r="F236" s="347">
        <v>5</v>
      </c>
      <c r="G236" s="40"/>
      <c r="H236" s="43"/>
    </row>
    <row r="237" s="2" customFormat="1" ht="16.8" customHeight="1">
      <c r="A237" s="40"/>
      <c r="B237" s="43"/>
      <c r="C237" s="346" t="s">
        <v>1</v>
      </c>
      <c r="D237" s="346" t="s">
        <v>415</v>
      </c>
      <c r="E237" s="17" t="s">
        <v>1</v>
      </c>
      <c r="F237" s="347">
        <v>1.5</v>
      </c>
      <c r="G237" s="40"/>
      <c r="H237" s="43"/>
    </row>
    <row r="238" s="2" customFormat="1" ht="16.8" customHeight="1">
      <c r="A238" s="40"/>
      <c r="B238" s="43"/>
      <c r="C238" s="346" t="s">
        <v>416</v>
      </c>
      <c r="D238" s="346" t="s">
        <v>228</v>
      </c>
      <c r="E238" s="17" t="s">
        <v>1</v>
      </c>
      <c r="F238" s="347">
        <v>6.5</v>
      </c>
      <c r="G238" s="40"/>
      <c r="H238" s="43"/>
    </row>
    <row r="239" s="2" customFormat="1" ht="16.8" customHeight="1">
      <c r="A239" s="40"/>
      <c r="B239" s="43"/>
      <c r="C239" s="342" t="s">
        <v>127</v>
      </c>
      <c r="D239" s="343" t="s">
        <v>1</v>
      </c>
      <c r="E239" s="344" t="s">
        <v>1</v>
      </c>
      <c r="F239" s="345">
        <v>15.75</v>
      </c>
      <c r="G239" s="40"/>
      <c r="H239" s="43"/>
    </row>
    <row r="240" s="2" customFormat="1" ht="16.8" customHeight="1">
      <c r="A240" s="40"/>
      <c r="B240" s="43"/>
      <c r="C240" s="346" t="s">
        <v>1</v>
      </c>
      <c r="D240" s="346" t="s">
        <v>1018</v>
      </c>
      <c r="E240" s="17" t="s">
        <v>1</v>
      </c>
      <c r="F240" s="347">
        <v>15.75</v>
      </c>
      <c r="G240" s="40"/>
      <c r="H240" s="43"/>
    </row>
    <row r="241" s="2" customFormat="1" ht="16.8" customHeight="1">
      <c r="A241" s="40"/>
      <c r="B241" s="43"/>
      <c r="C241" s="346" t="s">
        <v>127</v>
      </c>
      <c r="D241" s="346" t="s">
        <v>228</v>
      </c>
      <c r="E241" s="17" t="s">
        <v>1</v>
      </c>
      <c r="F241" s="347">
        <v>15.75</v>
      </c>
      <c r="G241" s="40"/>
      <c r="H241" s="43"/>
    </row>
    <row r="242" s="2" customFormat="1" ht="16.8" customHeight="1">
      <c r="A242" s="40"/>
      <c r="B242" s="43"/>
      <c r="C242" s="348" t="s">
        <v>1108</v>
      </c>
      <c r="D242" s="40"/>
      <c r="E242" s="40"/>
      <c r="F242" s="40"/>
      <c r="G242" s="40"/>
      <c r="H242" s="43"/>
    </row>
    <row r="243" s="2" customFormat="1">
      <c r="A243" s="40"/>
      <c r="B243" s="43"/>
      <c r="C243" s="346" t="s">
        <v>853</v>
      </c>
      <c r="D243" s="346" t="s">
        <v>854</v>
      </c>
      <c r="E243" s="17" t="s">
        <v>231</v>
      </c>
      <c r="F243" s="347">
        <v>15.75</v>
      </c>
      <c r="G243" s="40"/>
      <c r="H243" s="43"/>
    </row>
    <row r="244" s="2" customFormat="1" ht="16.8" customHeight="1">
      <c r="A244" s="40"/>
      <c r="B244" s="43"/>
      <c r="C244" s="346" t="s">
        <v>858</v>
      </c>
      <c r="D244" s="346" t="s">
        <v>859</v>
      </c>
      <c r="E244" s="17" t="s">
        <v>231</v>
      </c>
      <c r="F244" s="347">
        <v>15.75</v>
      </c>
      <c r="G244" s="40"/>
      <c r="H244" s="43"/>
    </row>
    <row r="245" s="2" customFormat="1" ht="16.8" customHeight="1">
      <c r="A245" s="40"/>
      <c r="B245" s="43"/>
      <c r="C245" s="342" t="s">
        <v>1110</v>
      </c>
      <c r="D245" s="343" t="s">
        <v>114</v>
      </c>
      <c r="E245" s="344" t="s">
        <v>1</v>
      </c>
      <c r="F245" s="345">
        <v>10.5</v>
      </c>
      <c r="G245" s="40"/>
      <c r="H245" s="43"/>
    </row>
    <row r="246" s="2" customFormat="1" ht="16.8" customHeight="1">
      <c r="A246" s="40"/>
      <c r="B246" s="43"/>
      <c r="C246" s="342" t="s">
        <v>111</v>
      </c>
      <c r="D246" s="343" t="s">
        <v>1</v>
      </c>
      <c r="E246" s="344" t="s">
        <v>1</v>
      </c>
      <c r="F246" s="345">
        <v>15.192</v>
      </c>
      <c r="G246" s="40"/>
      <c r="H246" s="43"/>
    </row>
    <row r="247" s="2" customFormat="1" ht="16.8" customHeight="1">
      <c r="A247" s="40"/>
      <c r="B247" s="43"/>
      <c r="C247" s="346" t="s">
        <v>1</v>
      </c>
      <c r="D247" s="346" t="s">
        <v>981</v>
      </c>
      <c r="E247" s="17" t="s">
        <v>1</v>
      </c>
      <c r="F247" s="347">
        <v>4.0599999999999996</v>
      </c>
      <c r="G247" s="40"/>
      <c r="H247" s="43"/>
    </row>
    <row r="248" s="2" customFormat="1" ht="16.8" customHeight="1">
      <c r="A248" s="40"/>
      <c r="B248" s="43"/>
      <c r="C248" s="346" t="s">
        <v>1</v>
      </c>
      <c r="D248" s="346" t="s">
        <v>982</v>
      </c>
      <c r="E248" s="17" t="s">
        <v>1</v>
      </c>
      <c r="F248" s="347">
        <v>11.132</v>
      </c>
      <c r="G248" s="40"/>
      <c r="H248" s="43"/>
    </row>
    <row r="249" s="2" customFormat="1" ht="16.8" customHeight="1">
      <c r="A249" s="40"/>
      <c r="B249" s="43"/>
      <c r="C249" s="346" t="s">
        <v>111</v>
      </c>
      <c r="D249" s="346" t="s">
        <v>300</v>
      </c>
      <c r="E249" s="17" t="s">
        <v>1</v>
      </c>
      <c r="F249" s="347">
        <v>15.192</v>
      </c>
      <c r="G249" s="40"/>
      <c r="H249" s="43"/>
    </row>
    <row r="250" s="2" customFormat="1" ht="16.8" customHeight="1">
      <c r="A250" s="40"/>
      <c r="B250" s="43"/>
      <c r="C250" s="348" t="s">
        <v>1108</v>
      </c>
      <c r="D250" s="40"/>
      <c r="E250" s="40"/>
      <c r="F250" s="40"/>
      <c r="G250" s="40"/>
      <c r="H250" s="43"/>
    </row>
    <row r="251" s="2" customFormat="1">
      <c r="A251" s="40"/>
      <c r="B251" s="43"/>
      <c r="C251" s="346" t="s">
        <v>295</v>
      </c>
      <c r="D251" s="346" t="s">
        <v>296</v>
      </c>
      <c r="E251" s="17" t="s">
        <v>223</v>
      </c>
      <c r="F251" s="347">
        <v>15.952</v>
      </c>
      <c r="G251" s="40"/>
      <c r="H251" s="43"/>
    </row>
    <row r="252" s="2" customFormat="1" ht="16.8" customHeight="1">
      <c r="A252" s="40"/>
      <c r="B252" s="43"/>
      <c r="C252" s="342" t="s">
        <v>130</v>
      </c>
      <c r="D252" s="343" t="s">
        <v>1</v>
      </c>
      <c r="E252" s="344" t="s">
        <v>1</v>
      </c>
      <c r="F252" s="345">
        <v>0.70399999999999996</v>
      </c>
      <c r="G252" s="40"/>
      <c r="H252" s="43"/>
    </row>
    <row r="253" s="2" customFormat="1" ht="16.8" customHeight="1">
      <c r="A253" s="40"/>
      <c r="B253" s="43"/>
      <c r="C253" s="346" t="s">
        <v>1</v>
      </c>
      <c r="D253" s="346" t="s">
        <v>293</v>
      </c>
      <c r="E253" s="17" t="s">
        <v>1</v>
      </c>
      <c r="F253" s="347">
        <v>0.22500000000000001</v>
      </c>
      <c r="G253" s="40"/>
      <c r="H253" s="43"/>
    </row>
    <row r="254" s="2" customFormat="1" ht="16.8" customHeight="1">
      <c r="A254" s="40"/>
      <c r="B254" s="43"/>
      <c r="C254" s="346" t="s">
        <v>1</v>
      </c>
      <c r="D254" s="346" t="s">
        <v>294</v>
      </c>
      <c r="E254" s="17" t="s">
        <v>1</v>
      </c>
      <c r="F254" s="347">
        <v>0.47899999999999998</v>
      </c>
      <c r="G254" s="40"/>
      <c r="H254" s="43"/>
    </row>
    <row r="255" s="2" customFormat="1" ht="16.8" customHeight="1">
      <c r="A255" s="40"/>
      <c r="B255" s="43"/>
      <c r="C255" s="346" t="s">
        <v>130</v>
      </c>
      <c r="D255" s="346" t="s">
        <v>228</v>
      </c>
      <c r="E255" s="17" t="s">
        <v>1</v>
      </c>
      <c r="F255" s="347">
        <v>0.70399999999999996</v>
      </c>
      <c r="G255" s="40"/>
      <c r="H255" s="43"/>
    </row>
    <row r="256" s="2" customFormat="1" ht="16.8" customHeight="1">
      <c r="A256" s="40"/>
      <c r="B256" s="43"/>
      <c r="C256" s="348" t="s">
        <v>1108</v>
      </c>
      <c r="D256" s="40"/>
      <c r="E256" s="40"/>
      <c r="F256" s="40"/>
      <c r="G256" s="40"/>
      <c r="H256" s="43"/>
    </row>
    <row r="257" s="2" customFormat="1">
      <c r="A257" s="40"/>
      <c r="B257" s="43"/>
      <c r="C257" s="346" t="s">
        <v>290</v>
      </c>
      <c r="D257" s="346" t="s">
        <v>291</v>
      </c>
      <c r="E257" s="17" t="s">
        <v>245</v>
      </c>
      <c r="F257" s="347">
        <v>0.70399999999999996</v>
      </c>
      <c r="G257" s="40"/>
      <c r="H257" s="43"/>
    </row>
    <row r="258" s="2" customFormat="1" ht="16.8" customHeight="1">
      <c r="A258" s="40"/>
      <c r="B258" s="43"/>
      <c r="C258" s="346" t="s">
        <v>243</v>
      </c>
      <c r="D258" s="346" t="s">
        <v>244</v>
      </c>
      <c r="E258" s="17" t="s">
        <v>245</v>
      </c>
      <c r="F258" s="347">
        <v>0.70399999999999996</v>
      </c>
      <c r="G258" s="40"/>
      <c r="H258" s="43"/>
    </row>
    <row r="259" s="2" customFormat="1" ht="16.8" customHeight="1">
      <c r="A259" s="40"/>
      <c r="B259" s="43"/>
      <c r="C259" s="342" t="s">
        <v>133</v>
      </c>
      <c r="D259" s="343" t="s">
        <v>1</v>
      </c>
      <c r="E259" s="344" t="s">
        <v>1</v>
      </c>
      <c r="F259" s="345">
        <v>40.286000000000001</v>
      </c>
      <c r="G259" s="40"/>
      <c r="H259" s="43"/>
    </row>
    <row r="260" s="2" customFormat="1" ht="16.8" customHeight="1">
      <c r="A260" s="40"/>
      <c r="B260" s="43"/>
      <c r="C260" s="346" t="s">
        <v>1</v>
      </c>
      <c r="D260" s="346" t="s">
        <v>867</v>
      </c>
      <c r="E260" s="17" t="s">
        <v>1</v>
      </c>
      <c r="F260" s="347">
        <v>15.952</v>
      </c>
      <c r="G260" s="40"/>
      <c r="H260" s="43"/>
    </row>
    <row r="261" s="2" customFormat="1" ht="16.8" customHeight="1">
      <c r="A261" s="40"/>
      <c r="B261" s="43"/>
      <c r="C261" s="346" t="s">
        <v>1</v>
      </c>
      <c r="D261" s="346" t="s">
        <v>122</v>
      </c>
      <c r="E261" s="17" t="s">
        <v>1</v>
      </c>
      <c r="F261" s="347">
        <v>24.334</v>
      </c>
      <c r="G261" s="40"/>
      <c r="H261" s="43"/>
    </row>
    <row r="262" s="2" customFormat="1" ht="16.8" customHeight="1">
      <c r="A262" s="40"/>
      <c r="B262" s="43"/>
      <c r="C262" s="346" t="s">
        <v>133</v>
      </c>
      <c r="D262" s="346" t="s">
        <v>300</v>
      </c>
      <c r="E262" s="17" t="s">
        <v>1</v>
      </c>
      <c r="F262" s="347">
        <v>40.286000000000001</v>
      </c>
      <c r="G262" s="40"/>
      <c r="H262" s="43"/>
    </row>
    <row r="263" s="2" customFormat="1" ht="16.8" customHeight="1">
      <c r="A263" s="40"/>
      <c r="B263" s="43"/>
      <c r="C263" s="348" t="s">
        <v>1108</v>
      </c>
      <c r="D263" s="40"/>
      <c r="E263" s="40"/>
      <c r="F263" s="40"/>
      <c r="G263" s="40"/>
      <c r="H263" s="43"/>
    </row>
    <row r="264" s="2" customFormat="1" ht="16.8" customHeight="1">
      <c r="A264" s="40"/>
      <c r="B264" s="43"/>
      <c r="C264" s="346" t="s">
        <v>864</v>
      </c>
      <c r="D264" s="346" t="s">
        <v>865</v>
      </c>
      <c r="E264" s="17" t="s">
        <v>223</v>
      </c>
      <c r="F264" s="347">
        <v>42.299999999999997</v>
      </c>
      <c r="G264" s="40"/>
      <c r="H264" s="43"/>
    </row>
    <row r="265" s="2" customFormat="1" ht="16.8" customHeight="1">
      <c r="A265" s="40"/>
      <c r="B265" s="43"/>
      <c r="C265" s="342" t="s">
        <v>1111</v>
      </c>
      <c r="D265" s="343" t="s">
        <v>1</v>
      </c>
      <c r="E265" s="344" t="s">
        <v>1</v>
      </c>
      <c r="F265" s="345">
        <v>49.659999999999997</v>
      </c>
      <c r="G265" s="40"/>
      <c r="H265" s="43"/>
    </row>
    <row r="266" s="2" customFormat="1" ht="16.8" customHeight="1">
      <c r="A266" s="40"/>
      <c r="B266" s="43"/>
      <c r="C266" s="342" t="s">
        <v>1057</v>
      </c>
      <c r="D266" s="343" t="s">
        <v>139</v>
      </c>
      <c r="E266" s="344" t="s">
        <v>1</v>
      </c>
      <c r="F266" s="345">
        <v>9.1129999999999995</v>
      </c>
      <c r="G266" s="40"/>
      <c r="H266" s="43"/>
    </row>
    <row r="267" s="2" customFormat="1" ht="16.8" customHeight="1">
      <c r="A267" s="40"/>
      <c r="B267" s="43"/>
      <c r="C267" s="342" t="s">
        <v>125</v>
      </c>
      <c r="D267" s="343" t="s">
        <v>1</v>
      </c>
      <c r="E267" s="344" t="s">
        <v>1</v>
      </c>
      <c r="F267" s="345">
        <v>42.481000000000002</v>
      </c>
      <c r="G267" s="40"/>
      <c r="H267" s="43"/>
    </row>
    <row r="268" s="2" customFormat="1" ht="16.8" customHeight="1">
      <c r="A268" s="40"/>
      <c r="B268" s="43"/>
      <c r="C268" s="346" t="s">
        <v>1</v>
      </c>
      <c r="D268" s="346" t="s">
        <v>119</v>
      </c>
      <c r="E268" s="17" t="s">
        <v>1</v>
      </c>
      <c r="F268" s="347">
        <v>42.481000000000002</v>
      </c>
      <c r="G268" s="40"/>
      <c r="H268" s="43"/>
    </row>
    <row r="269" s="2" customFormat="1" ht="16.8" customHeight="1">
      <c r="A269" s="40"/>
      <c r="B269" s="43"/>
      <c r="C269" s="346" t="s">
        <v>125</v>
      </c>
      <c r="D269" s="346" t="s">
        <v>300</v>
      </c>
      <c r="E269" s="17" t="s">
        <v>1</v>
      </c>
      <c r="F269" s="347">
        <v>42.481000000000002</v>
      </c>
      <c r="G269" s="40"/>
      <c r="H269" s="43"/>
    </row>
    <row r="270" s="2" customFormat="1" ht="16.8" customHeight="1">
      <c r="A270" s="40"/>
      <c r="B270" s="43"/>
      <c r="C270" s="348" t="s">
        <v>1108</v>
      </c>
      <c r="D270" s="40"/>
      <c r="E270" s="40"/>
      <c r="F270" s="40"/>
      <c r="G270" s="40"/>
      <c r="H270" s="43"/>
    </row>
    <row r="271" s="2" customFormat="1" ht="16.8" customHeight="1">
      <c r="A271" s="40"/>
      <c r="B271" s="43"/>
      <c r="C271" s="346" t="s">
        <v>396</v>
      </c>
      <c r="D271" s="346" t="s">
        <v>397</v>
      </c>
      <c r="E271" s="17" t="s">
        <v>223</v>
      </c>
      <c r="F271" s="347">
        <v>44.604999999999997</v>
      </c>
      <c r="G271" s="40"/>
      <c r="H271" s="43"/>
    </row>
    <row r="272" s="2" customFormat="1">
      <c r="A272" s="40"/>
      <c r="B272" s="43"/>
      <c r="C272" s="346" t="s">
        <v>235</v>
      </c>
      <c r="D272" s="346" t="s">
        <v>236</v>
      </c>
      <c r="E272" s="17" t="s">
        <v>223</v>
      </c>
      <c r="F272" s="347">
        <v>42.481000000000002</v>
      </c>
      <c r="G272" s="40"/>
      <c r="H272" s="43"/>
    </row>
    <row r="273" s="2" customFormat="1" ht="16.8" customHeight="1">
      <c r="A273" s="40"/>
      <c r="B273" s="43"/>
      <c r="C273" s="346" t="s">
        <v>238</v>
      </c>
      <c r="D273" s="346" t="s">
        <v>239</v>
      </c>
      <c r="E273" s="17" t="s">
        <v>223</v>
      </c>
      <c r="F273" s="347">
        <v>66.814999999999998</v>
      </c>
      <c r="G273" s="40"/>
      <c r="H273" s="43"/>
    </row>
    <row r="274" s="2" customFormat="1">
      <c r="A274" s="40"/>
      <c r="B274" s="43"/>
      <c r="C274" s="346" t="s">
        <v>838</v>
      </c>
      <c r="D274" s="346" t="s">
        <v>839</v>
      </c>
      <c r="E274" s="17" t="s">
        <v>223</v>
      </c>
      <c r="F274" s="347">
        <v>42.481000000000002</v>
      </c>
      <c r="G274" s="40"/>
      <c r="H274" s="43"/>
    </row>
    <row r="275" s="2" customFormat="1" ht="16.8" customHeight="1">
      <c r="A275" s="40"/>
      <c r="B275" s="43"/>
      <c r="C275" s="342" t="s">
        <v>117</v>
      </c>
      <c r="D275" s="343" t="s">
        <v>1</v>
      </c>
      <c r="E275" s="344" t="s">
        <v>1</v>
      </c>
      <c r="F275" s="345">
        <v>40.457999999999998</v>
      </c>
      <c r="G275" s="40"/>
      <c r="H275" s="43"/>
    </row>
    <row r="276" s="2" customFormat="1" ht="16.8" customHeight="1">
      <c r="A276" s="40"/>
      <c r="B276" s="43"/>
      <c r="C276" s="346" t="s">
        <v>1</v>
      </c>
      <c r="D276" s="346" t="s">
        <v>988</v>
      </c>
      <c r="E276" s="17" t="s">
        <v>1</v>
      </c>
      <c r="F276" s="347">
        <v>13.224</v>
      </c>
      <c r="G276" s="40"/>
      <c r="H276" s="43"/>
    </row>
    <row r="277" s="2" customFormat="1" ht="16.8" customHeight="1">
      <c r="A277" s="40"/>
      <c r="B277" s="43"/>
      <c r="C277" s="346" t="s">
        <v>1</v>
      </c>
      <c r="D277" s="346" t="s">
        <v>989</v>
      </c>
      <c r="E277" s="17" t="s">
        <v>1</v>
      </c>
      <c r="F277" s="347">
        <v>27.234000000000002</v>
      </c>
      <c r="G277" s="40"/>
      <c r="H277" s="43"/>
    </row>
    <row r="278" s="2" customFormat="1" ht="16.8" customHeight="1">
      <c r="A278" s="40"/>
      <c r="B278" s="43"/>
      <c r="C278" s="346" t="s">
        <v>117</v>
      </c>
      <c r="D278" s="346" t="s">
        <v>300</v>
      </c>
      <c r="E278" s="17" t="s">
        <v>1</v>
      </c>
      <c r="F278" s="347">
        <v>40.457999999999998</v>
      </c>
      <c r="G278" s="40"/>
      <c r="H278" s="43"/>
    </row>
    <row r="279" s="2" customFormat="1" ht="16.8" customHeight="1">
      <c r="A279" s="40"/>
      <c r="B279" s="43"/>
      <c r="C279" s="348" t="s">
        <v>1108</v>
      </c>
      <c r="D279" s="40"/>
      <c r="E279" s="40"/>
      <c r="F279" s="40"/>
      <c r="G279" s="40"/>
      <c r="H279" s="43"/>
    </row>
    <row r="280" s="2" customFormat="1">
      <c r="A280" s="40"/>
      <c r="B280" s="43"/>
      <c r="C280" s="346" t="s">
        <v>331</v>
      </c>
      <c r="D280" s="346" t="s">
        <v>332</v>
      </c>
      <c r="E280" s="17" t="s">
        <v>223</v>
      </c>
      <c r="F280" s="347">
        <v>42.481000000000002</v>
      </c>
      <c r="G280" s="40"/>
      <c r="H280" s="43"/>
    </row>
    <row r="281" s="2" customFormat="1" ht="16.8" customHeight="1">
      <c r="A281" s="40"/>
      <c r="B281" s="43"/>
      <c r="C281" s="342" t="s">
        <v>141</v>
      </c>
      <c r="D281" s="343" t="s">
        <v>139</v>
      </c>
      <c r="E281" s="344" t="s">
        <v>1</v>
      </c>
      <c r="F281" s="345">
        <v>6.2999999999999998</v>
      </c>
      <c r="G281" s="40"/>
      <c r="H281" s="43"/>
    </row>
    <row r="282" s="2" customFormat="1" ht="16.8" customHeight="1">
      <c r="A282" s="40"/>
      <c r="B282" s="43"/>
      <c r="C282" s="346" t="s">
        <v>1</v>
      </c>
      <c r="D282" s="346" t="s">
        <v>736</v>
      </c>
      <c r="E282" s="17" t="s">
        <v>1</v>
      </c>
      <c r="F282" s="347">
        <v>6.2999999999999998</v>
      </c>
      <c r="G282" s="40"/>
      <c r="H282" s="43"/>
    </row>
    <row r="283" s="2" customFormat="1" ht="16.8" customHeight="1">
      <c r="A283" s="40"/>
      <c r="B283" s="43"/>
      <c r="C283" s="346" t="s">
        <v>141</v>
      </c>
      <c r="D283" s="346" t="s">
        <v>228</v>
      </c>
      <c r="E283" s="17" t="s">
        <v>1</v>
      </c>
      <c r="F283" s="347">
        <v>6.2999999999999998</v>
      </c>
      <c r="G283" s="40"/>
      <c r="H283" s="43"/>
    </row>
    <row r="284" s="2" customFormat="1" ht="16.8" customHeight="1">
      <c r="A284" s="40"/>
      <c r="B284" s="43"/>
      <c r="C284" s="348" t="s">
        <v>1108</v>
      </c>
      <c r="D284" s="40"/>
      <c r="E284" s="40"/>
      <c r="F284" s="40"/>
      <c r="G284" s="40"/>
      <c r="H284" s="43"/>
    </row>
    <row r="285" s="2" customFormat="1" ht="16.8" customHeight="1">
      <c r="A285" s="40"/>
      <c r="B285" s="43"/>
      <c r="C285" s="346" t="s">
        <v>733</v>
      </c>
      <c r="D285" s="346" t="s">
        <v>734</v>
      </c>
      <c r="E285" s="17" t="s">
        <v>231</v>
      </c>
      <c r="F285" s="347">
        <v>6.2999999999999998</v>
      </c>
      <c r="G285" s="40"/>
      <c r="H285" s="43"/>
    </row>
    <row r="286" s="2" customFormat="1" ht="16.8" customHeight="1">
      <c r="A286" s="40"/>
      <c r="B286" s="43"/>
      <c r="C286" s="346" t="s">
        <v>229</v>
      </c>
      <c r="D286" s="346" t="s">
        <v>230</v>
      </c>
      <c r="E286" s="17" t="s">
        <v>231</v>
      </c>
      <c r="F286" s="347">
        <v>12.6</v>
      </c>
      <c r="G286" s="40"/>
      <c r="H286" s="43"/>
    </row>
    <row r="287" s="2" customFormat="1" ht="16.8" customHeight="1">
      <c r="A287" s="40"/>
      <c r="B287" s="43"/>
      <c r="C287" s="342" t="s">
        <v>113</v>
      </c>
      <c r="D287" s="343" t="s">
        <v>114</v>
      </c>
      <c r="E287" s="344" t="s">
        <v>1</v>
      </c>
      <c r="F287" s="345">
        <v>15.952</v>
      </c>
      <c r="G287" s="40"/>
      <c r="H287" s="43"/>
    </row>
    <row r="288" s="2" customFormat="1" ht="16.8" customHeight="1">
      <c r="A288" s="40"/>
      <c r="B288" s="43"/>
      <c r="C288" s="346" t="s">
        <v>1</v>
      </c>
      <c r="D288" s="346" t="s">
        <v>981</v>
      </c>
      <c r="E288" s="17" t="s">
        <v>1</v>
      </c>
      <c r="F288" s="347">
        <v>4.0599999999999996</v>
      </c>
      <c r="G288" s="40"/>
      <c r="H288" s="43"/>
    </row>
    <row r="289" s="2" customFormat="1" ht="16.8" customHeight="1">
      <c r="A289" s="40"/>
      <c r="B289" s="43"/>
      <c r="C289" s="346" t="s">
        <v>1</v>
      </c>
      <c r="D289" s="346" t="s">
        <v>982</v>
      </c>
      <c r="E289" s="17" t="s">
        <v>1</v>
      </c>
      <c r="F289" s="347">
        <v>11.132</v>
      </c>
      <c r="G289" s="40"/>
      <c r="H289" s="43"/>
    </row>
    <row r="290" s="2" customFormat="1" ht="16.8" customHeight="1">
      <c r="A290" s="40"/>
      <c r="B290" s="43"/>
      <c r="C290" s="346" t="s">
        <v>1</v>
      </c>
      <c r="D290" s="346" t="s">
        <v>301</v>
      </c>
      <c r="E290" s="17" t="s">
        <v>1</v>
      </c>
      <c r="F290" s="347">
        <v>0.76000000000000001</v>
      </c>
      <c r="G290" s="40"/>
      <c r="H290" s="43"/>
    </row>
    <row r="291" s="2" customFormat="1" ht="16.8" customHeight="1">
      <c r="A291" s="40"/>
      <c r="B291" s="43"/>
      <c r="C291" s="346" t="s">
        <v>113</v>
      </c>
      <c r="D291" s="346" t="s">
        <v>228</v>
      </c>
      <c r="E291" s="17" t="s">
        <v>1</v>
      </c>
      <c r="F291" s="347">
        <v>15.952</v>
      </c>
      <c r="G291" s="40"/>
      <c r="H291" s="43"/>
    </row>
    <row r="292" s="2" customFormat="1" ht="16.8" customHeight="1">
      <c r="A292" s="40"/>
      <c r="B292" s="43"/>
      <c r="C292" s="348" t="s">
        <v>1108</v>
      </c>
      <c r="D292" s="40"/>
      <c r="E292" s="40"/>
      <c r="F292" s="40"/>
      <c r="G292" s="40"/>
      <c r="H292" s="43"/>
    </row>
    <row r="293" s="2" customFormat="1">
      <c r="A293" s="40"/>
      <c r="B293" s="43"/>
      <c r="C293" s="346" t="s">
        <v>295</v>
      </c>
      <c r="D293" s="346" t="s">
        <v>296</v>
      </c>
      <c r="E293" s="17" t="s">
        <v>223</v>
      </c>
      <c r="F293" s="347">
        <v>15.952</v>
      </c>
      <c r="G293" s="40"/>
      <c r="H293" s="43"/>
    </row>
    <row r="294" s="2" customFormat="1">
      <c r="A294" s="40"/>
      <c r="B294" s="43"/>
      <c r="C294" s="346" t="s">
        <v>940</v>
      </c>
      <c r="D294" s="346" t="s">
        <v>941</v>
      </c>
      <c r="E294" s="17" t="s">
        <v>223</v>
      </c>
      <c r="F294" s="347">
        <v>18.344999999999999</v>
      </c>
      <c r="G294" s="40"/>
      <c r="H294" s="43"/>
    </row>
    <row r="295" s="2" customFormat="1" ht="16.8" customHeight="1">
      <c r="A295" s="40"/>
      <c r="B295" s="43"/>
      <c r="C295" s="346" t="s">
        <v>247</v>
      </c>
      <c r="D295" s="346" t="s">
        <v>248</v>
      </c>
      <c r="E295" s="17" t="s">
        <v>223</v>
      </c>
      <c r="F295" s="347">
        <v>15.952</v>
      </c>
      <c r="G295" s="40"/>
      <c r="H295" s="43"/>
    </row>
    <row r="296" s="2" customFormat="1" ht="16.8" customHeight="1">
      <c r="A296" s="40"/>
      <c r="B296" s="43"/>
      <c r="C296" s="346" t="s">
        <v>251</v>
      </c>
      <c r="D296" s="346" t="s">
        <v>252</v>
      </c>
      <c r="E296" s="17" t="s">
        <v>223</v>
      </c>
      <c r="F296" s="347">
        <v>15.952</v>
      </c>
      <c r="G296" s="40"/>
      <c r="H296" s="43"/>
    </row>
    <row r="297" s="2" customFormat="1" ht="16.8" customHeight="1">
      <c r="A297" s="40"/>
      <c r="B297" s="43"/>
      <c r="C297" s="346" t="s">
        <v>255</v>
      </c>
      <c r="D297" s="346" t="s">
        <v>256</v>
      </c>
      <c r="E297" s="17" t="s">
        <v>223</v>
      </c>
      <c r="F297" s="347">
        <v>15.952</v>
      </c>
      <c r="G297" s="40"/>
      <c r="H297" s="43"/>
    </row>
    <row r="298" s="2" customFormat="1" ht="16.8" customHeight="1">
      <c r="A298" s="40"/>
      <c r="B298" s="43"/>
      <c r="C298" s="346" t="s">
        <v>260</v>
      </c>
      <c r="D298" s="346" t="s">
        <v>261</v>
      </c>
      <c r="E298" s="17" t="s">
        <v>223</v>
      </c>
      <c r="F298" s="347">
        <v>15.952</v>
      </c>
      <c r="G298" s="40"/>
      <c r="H298" s="43"/>
    </row>
    <row r="299" s="2" customFormat="1" ht="16.8" customHeight="1">
      <c r="A299" s="40"/>
      <c r="B299" s="43"/>
      <c r="C299" s="346" t="s">
        <v>382</v>
      </c>
      <c r="D299" s="346" t="s">
        <v>383</v>
      </c>
      <c r="E299" s="17" t="s">
        <v>223</v>
      </c>
      <c r="F299" s="347">
        <v>15.952</v>
      </c>
      <c r="G299" s="40"/>
      <c r="H299" s="43"/>
    </row>
    <row r="300" s="2" customFormat="1">
      <c r="A300" s="40"/>
      <c r="B300" s="43"/>
      <c r="C300" s="346" t="s">
        <v>696</v>
      </c>
      <c r="D300" s="346" t="s">
        <v>697</v>
      </c>
      <c r="E300" s="17" t="s">
        <v>223</v>
      </c>
      <c r="F300" s="347">
        <v>15.952</v>
      </c>
      <c r="G300" s="40"/>
      <c r="H300" s="43"/>
    </row>
    <row r="301" s="2" customFormat="1" ht="16.8" customHeight="1">
      <c r="A301" s="40"/>
      <c r="B301" s="43"/>
      <c r="C301" s="346" t="s">
        <v>818</v>
      </c>
      <c r="D301" s="346" t="s">
        <v>819</v>
      </c>
      <c r="E301" s="17" t="s">
        <v>223</v>
      </c>
      <c r="F301" s="347">
        <v>15.952</v>
      </c>
      <c r="G301" s="40"/>
      <c r="H301" s="43"/>
    </row>
    <row r="302" s="2" customFormat="1" ht="16.8" customHeight="1">
      <c r="A302" s="40"/>
      <c r="B302" s="43"/>
      <c r="C302" s="346" t="s">
        <v>864</v>
      </c>
      <c r="D302" s="346" t="s">
        <v>865</v>
      </c>
      <c r="E302" s="17" t="s">
        <v>223</v>
      </c>
      <c r="F302" s="347">
        <v>42.299999999999997</v>
      </c>
      <c r="G302" s="40"/>
      <c r="H302" s="43"/>
    </row>
    <row r="303" s="2" customFormat="1" ht="16.8" customHeight="1">
      <c r="A303" s="40"/>
      <c r="B303" s="43"/>
      <c r="C303" s="346" t="s">
        <v>882</v>
      </c>
      <c r="D303" s="346" t="s">
        <v>883</v>
      </c>
      <c r="E303" s="17" t="s">
        <v>223</v>
      </c>
      <c r="F303" s="347">
        <v>15.952</v>
      </c>
      <c r="G303" s="40"/>
      <c r="H303" s="43"/>
    </row>
    <row r="304" s="2" customFormat="1" ht="16.8" customHeight="1">
      <c r="A304" s="40"/>
      <c r="B304" s="43"/>
      <c r="C304" s="346" t="s">
        <v>280</v>
      </c>
      <c r="D304" s="346" t="s">
        <v>281</v>
      </c>
      <c r="E304" s="17" t="s">
        <v>223</v>
      </c>
      <c r="F304" s="347">
        <v>18.344999999999999</v>
      </c>
      <c r="G304" s="40"/>
      <c r="H304" s="43"/>
    </row>
    <row r="305" s="2" customFormat="1">
      <c r="A305" s="40"/>
      <c r="B305" s="43"/>
      <c r="C305" s="346" t="s">
        <v>290</v>
      </c>
      <c r="D305" s="346" t="s">
        <v>291</v>
      </c>
      <c r="E305" s="17" t="s">
        <v>245</v>
      </c>
      <c r="F305" s="347">
        <v>0.70399999999999996</v>
      </c>
      <c r="G305" s="40"/>
      <c r="H305" s="43"/>
    </row>
    <row r="306" s="2" customFormat="1" ht="16.8" customHeight="1">
      <c r="A306" s="40"/>
      <c r="B306" s="43"/>
      <c r="C306" s="342" t="s">
        <v>136</v>
      </c>
      <c r="D306" s="343" t="s">
        <v>114</v>
      </c>
      <c r="E306" s="344" t="s">
        <v>1</v>
      </c>
      <c r="F306" s="345">
        <v>42.299999999999997</v>
      </c>
      <c r="G306" s="40"/>
      <c r="H306" s="43"/>
    </row>
    <row r="307" s="2" customFormat="1" ht="16.8" customHeight="1">
      <c r="A307" s="40"/>
      <c r="B307" s="43"/>
      <c r="C307" s="346" t="s">
        <v>1</v>
      </c>
      <c r="D307" s="346" t="s">
        <v>867</v>
      </c>
      <c r="E307" s="17" t="s">
        <v>1</v>
      </c>
      <c r="F307" s="347">
        <v>15.952</v>
      </c>
      <c r="G307" s="40"/>
      <c r="H307" s="43"/>
    </row>
    <row r="308" s="2" customFormat="1" ht="16.8" customHeight="1">
      <c r="A308" s="40"/>
      <c r="B308" s="43"/>
      <c r="C308" s="346" t="s">
        <v>1</v>
      </c>
      <c r="D308" s="346" t="s">
        <v>122</v>
      </c>
      <c r="E308" s="17" t="s">
        <v>1</v>
      </c>
      <c r="F308" s="347">
        <v>24.334</v>
      </c>
      <c r="G308" s="40"/>
      <c r="H308" s="43"/>
    </row>
    <row r="309" s="2" customFormat="1" ht="16.8" customHeight="1">
      <c r="A309" s="40"/>
      <c r="B309" s="43"/>
      <c r="C309" s="346" t="s">
        <v>1</v>
      </c>
      <c r="D309" s="346" t="s">
        <v>868</v>
      </c>
      <c r="E309" s="17" t="s">
        <v>1</v>
      </c>
      <c r="F309" s="347">
        <v>2.0139999999999998</v>
      </c>
      <c r="G309" s="40"/>
      <c r="H309" s="43"/>
    </row>
    <row r="310" s="2" customFormat="1" ht="16.8" customHeight="1">
      <c r="A310" s="40"/>
      <c r="B310" s="43"/>
      <c r="C310" s="346" t="s">
        <v>136</v>
      </c>
      <c r="D310" s="346" t="s">
        <v>228</v>
      </c>
      <c r="E310" s="17" t="s">
        <v>1</v>
      </c>
      <c r="F310" s="347">
        <v>42.299999999999997</v>
      </c>
      <c r="G310" s="40"/>
      <c r="H310" s="43"/>
    </row>
    <row r="311" s="2" customFormat="1" ht="16.8" customHeight="1">
      <c r="A311" s="40"/>
      <c r="B311" s="43"/>
      <c r="C311" s="348" t="s">
        <v>1108</v>
      </c>
      <c r="D311" s="40"/>
      <c r="E311" s="40"/>
      <c r="F311" s="40"/>
      <c r="G311" s="40"/>
      <c r="H311" s="43"/>
    </row>
    <row r="312" s="2" customFormat="1" ht="16.8" customHeight="1">
      <c r="A312" s="40"/>
      <c r="B312" s="43"/>
      <c r="C312" s="346" t="s">
        <v>864</v>
      </c>
      <c r="D312" s="346" t="s">
        <v>865</v>
      </c>
      <c r="E312" s="17" t="s">
        <v>223</v>
      </c>
      <c r="F312" s="347">
        <v>42.299999999999997</v>
      </c>
      <c r="G312" s="40"/>
      <c r="H312" s="43"/>
    </row>
    <row r="313" s="2" customFormat="1" ht="16.8" customHeight="1">
      <c r="A313" s="40"/>
      <c r="B313" s="43"/>
      <c r="C313" s="346" t="s">
        <v>870</v>
      </c>
      <c r="D313" s="346" t="s">
        <v>871</v>
      </c>
      <c r="E313" s="17" t="s">
        <v>223</v>
      </c>
      <c r="F313" s="347">
        <v>42.299999999999997</v>
      </c>
      <c r="G313" s="40"/>
      <c r="H313" s="43"/>
    </row>
    <row r="314" s="2" customFormat="1" ht="16.8" customHeight="1">
      <c r="A314" s="40"/>
      <c r="B314" s="43"/>
      <c r="C314" s="346" t="s">
        <v>874</v>
      </c>
      <c r="D314" s="346" t="s">
        <v>875</v>
      </c>
      <c r="E314" s="17" t="s">
        <v>223</v>
      </c>
      <c r="F314" s="347">
        <v>42.299999999999997</v>
      </c>
      <c r="G314" s="40"/>
      <c r="H314" s="43"/>
    </row>
    <row r="315" s="2" customFormat="1" ht="16.8" customHeight="1">
      <c r="A315" s="40"/>
      <c r="B315" s="43"/>
      <c r="C315" s="346" t="s">
        <v>878</v>
      </c>
      <c r="D315" s="346" t="s">
        <v>879</v>
      </c>
      <c r="E315" s="17" t="s">
        <v>223</v>
      </c>
      <c r="F315" s="347">
        <v>42.299999999999997</v>
      </c>
      <c r="G315" s="40"/>
      <c r="H315" s="43"/>
    </row>
    <row r="316" s="2" customFormat="1">
      <c r="A316" s="40"/>
      <c r="B316" s="43"/>
      <c r="C316" s="346" t="s">
        <v>886</v>
      </c>
      <c r="D316" s="346" t="s">
        <v>887</v>
      </c>
      <c r="E316" s="17" t="s">
        <v>223</v>
      </c>
      <c r="F316" s="347">
        <v>42.299999999999997</v>
      </c>
      <c r="G316" s="40"/>
      <c r="H316" s="43"/>
    </row>
    <row r="317" s="2" customFormat="1" ht="16.8" customHeight="1">
      <c r="A317" s="40"/>
      <c r="B317" s="43"/>
      <c r="C317" s="342" t="s">
        <v>154</v>
      </c>
      <c r="D317" s="343" t="s">
        <v>1</v>
      </c>
      <c r="E317" s="344" t="s">
        <v>1</v>
      </c>
      <c r="F317" s="345">
        <v>23.175000000000001</v>
      </c>
      <c r="G317" s="40"/>
      <c r="H317" s="43"/>
    </row>
    <row r="318" s="2" customFormat="1" ht="16.8" customHeight="1">
      <c r="A318" s="40"/>
      <c r="B318" s="43"/>
      <c r="C318" s="346" t="s">
        <v>1</v>
      </c>
      <c r="D318" s="346" t="s">
        <v>986</v>
      </c>
      <c r="E318" s="17" t="s">
        <v>1</v>
      </c>
      <c r="F318" s="347">
        <v>9.2729999999999997</v>
      </c>
      <c r="G318" s="40"/>
      <c r="H318" s="43"/>
    </row>
    <row r="319" s="2" customFormat="1" ht="16.8" customHeight="1">
      <c r="A319" s="40"/>
      <c r="B319" s="43"/>
      <c r="C319" s="346" t="s">
        <v>1</v>
      </c>
      <c r="D319" s="346" t="s">
        <v>987</v>
      </c>
      <c r="E319" s="17" t="s">
        <v>1</v>
      </c>
      <c r="F319" s="347">
        <v>13.901999999999999</v>
      </c>
      <c r="G319" s="40"/>
      <c r="H319" s="43"/>
    </row>
    <row r="320" s="2" customFormat="1" ht="16.8" customHeight="1">
      <c r="A320" s="40"/>
      <c r="B320" s="43"/>
      <c r="C320" s="346" t="s">
        <v>154</v>
      </c>
      <c r="D320" s="346" t="s">
        <v>300</v>
      </c>
      <c r="E320" s="17" t="s">
        <v>1</v>
      </c>
      <c r="F320" s="347">
        <v>23.175000000000001</v>
      </c>
      <c r="G320" s="40"/>
      <c r="H320" s="43"/>
    </row>
    <row r="321" s="2" customFormat="1" ht="16.8" customHeight="1">
      <c r="A321" s="40"/>
      <c r="B321" s="43"/>
      <c r="C321" s="348" t="s">
        <v>1108</v>
      </c>
      <c r="D321" s="40"/>
      <c r="E321" s="40"/>
      <c r="F321" s="40"/>
      <c r="G321" s="40"/>
      <c r="H321" s="43"/>
    </row>
    <row r="322" s="2" customFormat="1">
      <c r="A322" s="40"/>
      <c r="B322" s="43"/>
      <c r="C322" s="346" t="s">
        <v>324</v>
      </c>
      <c r="D322" s="346" t="s">
        <v>325</v>
      </c>
      <c r="E322" s="17" t="s">
        <v>223</v>
      </c>
      <c r="F322" s="347">
        <v>24.334</v>
      </c>
      <c r="G322" s="40"/>
      <c r="H322" s="43"/>
    </row>
    <row r="323" s="2" customFormat="1" ht="16.8" customHeight="1">
      <c r="A323" s="40"/>
      <c r="B323" s="43"/>
      <c r="C323" s="342" t="s">
        <v>400</v>
      </c>
      <c r="D323" s="343" t="s">
        <v>1113</v>
      </c>
      <c r="E323" s="344" t="s">
        <v>1</v>
      </c>
      <c r="F323" s="345">
        <v>44.604999999999997</v>
      </c>
      <c r="G323" s="40"/>
      <c r="H323" s="43"/>
    </row>
    <row r="324" s="2" customFormat="1" ht="16.8" customHeight="1">
      <c r="A324" s="40"/>
      <c r="B324" s="43"/>
      <c r="C324" s="346" t="s">
        <v>1</v>
      </c>
      <c r="D324" s="346" t="s">
        <v>119</v>
      </c>
      <c r="E324" s="17" t="s">
        <v>1</v>
      </c>
      <c r="F324" s="347">
        <v>42.481000000000002</v>
      </c>
      <c r="G324" s="40"/>
      <c r="H324" s="43"/>
    </row>
    <row r="325" s="2" customFormat="1" ht="16.8" customHeight="1">
      <c r="A325" s="40"/>
      <c r="B325" s="43"/>
      <c r="C325" s="346" t="s">
        <v>1</v>
      </c>
      <c r="D325" s="346" t="s">
        <v>399</v>
      </c>
      <c r="E325" s="17" t="s">
        <v>1</v>
      </c>
      <c r="F325" s="347">
        <v>2.1240000000000001</v>
      </c>
      <c r="G325" s="40"/>
      <c r="H325" s="43"/>
    </row>
    <row r="326" s="2" customFormat="1" ht="16.8" customHeight="1">
      <c r="A326" s="40"/>
      <c r="B326" s="43"/>
      <c r="C326" s="346" t="s">
        <v>400</v>
      </c>
      <c r="D326" s="346" t="s">
        <v>228</v>
      </c>
      <c r="E326" s="17" t="s">
        <v>1</v>
      </c>
      <c r="F326" s="347">
        <v>44.604999999999997</v>
      </c>
      <c r="G326" s="40"/>
      <c r="H326" s="43"/>
    </row>
    <row r="327" s="2" customFormat="1" ht="16.8" customHeight="1">
      <c r="A327" s="40"/>
      <c r="B327" s="43"/>
      <c r="C327" s="342" t="s">
        <v>1114</v>
      </c>
      <c r="D327" s="343" t="s">
        <v>114</v>
      </c>
      <c r="E327" s="344" t="s">
        <v>1</v>
      </c>
      <c r="F327" s="345">
        <v>0</v>
      </c>
      <c r="G327" s="40"/>
      <c r="H327" s="43"/>
    </row>
    <row r="328" s="2" customFormat="1" ht="16.8" customHeight="1">
      <c r="A328" s="40"/>
      <c r="B328" s="43"/>
      <c r="C328" s="342" t="s">
        <v>119</v>
      </c>
      <c r="D328" s="343" t="s">
        <v>120</v>
      </c>
      <c r="E328" s="344" t="s">
        <v>1</v>
      </c>
      <c r="F328" s="345">
        <v>42.481000000000002</v>
      </c>
      <c r="G328" s="40"/>
      <c r="H328" s="43"/>
    </row>
    <row r="329" s="2" customFormat="1" ht="16.8" customHeight="1">
      <c r="A329" s="40"/>
      <c r="B329" s="43"/>
      <c r="C329" s="346" t="s">
        <v>1</v>
      </c>
      <c r="D329" s="346" t="s">
        <v>988</v>
      </c>
      <c r="E329" s="17" t="s">
        <v>1</v>
      </c>
      <c r="F329" s="347">
        <v>13.224</v>
      </c>
      <c r="G329" s="40"/>
      <c r="H329" s="43"/>
    </row>
    <row r="330" s="2" customFormat="1" ht="16.8" customHeight="1">
      <c r="A330" s="40"/>
      <c r="B330" s="43"/>
      <c r="C330" s="346" t="s">
        <v>1</v>
      </c>
      <c r="D330" s="346" t="s">
        <v>989</v>
      </c>
      <c r="E330" s="17" t="s">
        <v>1</v>
      </c>
      <c r="F330" s="347">
        <v>27.234000000000002</v>
      </c>
      <c r="G330" s="40"/>
      <c r="H330" s="43"/>
    </row>
    <row r="331" s="2" customFormat="1" ht="16.8" customHeight="1">
      <c r="A331" s="40"/>
      <c r="B331" s="43"/>
      <c r="C331" s="346" t="s">
        <v>1</v>
      </c>
      <c r="D331" s="346" t="s">
        <v>336</v>
      </c>
      <c r="E331" s="17" t="s">
        <v>1</v>
      </c>
      <c r="F331" s="347">
        <v>2.0230000000000001</v>
      </c>
      <c r="G331" s="40"/>
      <c r="H331" s="43"/>
    </row>
    <row r="332" s="2" customFormat="1" ht="16.8" customHeight="1">
      <c r="A332" s="40"/>
      <c r="B332" s="43"/>
      <c r="C332" s="346" t="s">
        <v>119</v>
      </c>
      <c r="D332" s="346" t="s">
        <v>228</v>
      </c>
      <c r="E332" s="17" t="s">
        <v>1</v>
      </c>
      <c r="F332" s="347">
        <v>42.481000000000002</v>
      </c>
      <c r="G332" s="40"/>
      <c r="H332" s="43"/>
    </row>
    <row r="333" s="2" customFormat="1" ht="16.8" customHeight="1">
      <c r="A333" s="40"/>
      <c r="B333" s="43"/>
      <c r="C333" s="348" t="s">
        <v>1108</v>
      </c>
      <c r="D333" s="40"/>
      <c r="E333" s="40"/>
      <c r="F333" s="40"/>
      <c r="G333" s="40"/>
      <c r="H333" s="43"/>
    </row>
    <row r="334" s="2" customFormat="1">
      <c r="A334" s="40"/>
      <c r="B334" s="43"/>
      <c r="C334" s="346" t="s">
        <v>331</v>
      </c>
      <c r="D334" s="346" t="s">
        <v>332</v>
      </c>
      <c r="E334" s="17" t="s">
        <v>223</v>
      </c>
      <c r="F334" s="347">
        <v>42.481000000000002</v>
      </c>
      <c r="G334" s="40"/>
      <c r="H334" s="43"/>
    </row>
    <row r="335" s="2" customFormat="1" ht="16.8" customHeight="1">
      <c r="A335" s="40"/>
      <c r="B335" s="43"/>
      <c r="C335" s="346" t="s">
        <v>396</v>
      </c>
      <c r="D335" s="346" t="s">
        <v>397</v>
      </c>
      <c r="E335" s="17" t="s">
        <v>223</v>
      </c>
      <c r="F335" s="347">
        <v>44.604999999999997</v>
      </c>
      <c r="G335" s="40"/>
      <c r="H335" s="43"/>
    </row>
    <row r="336" s="2" customFormat="1" ht="16.8" customHeight="1">
      <c r="A336" s="40"/>
      <c r="B336" s="43"/>
      <c r="C336" s="342" t="s">
        <v>149</v>
      </c>
      <c r="D336" s="343" t="s">
        <v>114</v>
      </c>
      <c r="E336" s="344" t="s">
        <v>1</v>
      </c>
      <c r="F336" s="345">
        <v>1.1339999999999999</v>
      </c>
      <c r="G336" s="40"/>
      <c r="H336" s="43"/>
    </row>
    <row r="337" s="2" customFormat="1" ht="16.8" customHeight="1">
      <c r="A337" s="40"/>
      <c r="B337" s="43"/>
      <c r="C337" s="346" t="s">
        <v>1</v>
      </c>
      <c r="D337" s="346" t="s">
        <v>318</v>
      </c>
      <c r="E337" s="17" t="s">
        <v>1</v>
      </c>
      <c r="F337" s="347">
        <v>1.1339999999999999</v>
      </c>
      <c r="G337" s="40"/>
      <c r="H337" s="43"/>
    </row>
    <row r="338" s="2" customFormat="1" ht="16.8" customHeight="1">
      <c r="A338" s="40"/>
      <c r="B338" s="43"/>
      <c r="C338" s="346" t="s">
        <v>149</v>
      </c>
      <c r="D338" s="346" t="s">
        <v>228</v>
      </c>
      <c r="E338" s="17" t="s">
        <v>1</v>
      </c>
      <c r="F338" s="347">
        <v>1.1339999999999999</v>
      </c>
      <c r="G338" s="40"/>
      <c r="H338" s="43"/>
    </row>
    <row r="339" s="2" customFormat="1" ht="16.8" customHeight="1">
      <c r="A339" s="40"/>
      <c r="B339" s="43"/>
      <c r="C339" s="348" t="s">
        <v>1108</v>
      </c>
      <c r="D339" s="40"/>
      <c r="E339" s="40"/>
      <c r="F339" s="40"/>
      <c r="G339" s="40"/>
      <c r="H339" s="43"/>
    </row>
    <row r="340" s="2" customFormat="1" ht="16.8" customHeight="1">
      <c r="A340" s="40"/>
      <c r="B340" s="43"/>
      <c r="C340" s="346" t="s">
        <v>315</v>
      </c>
      <c r="D340" s="346" t="s">
        <v>316</v>
      </c>
      <c r="E340" s="17" t="s">
        <v>223</v>
      </c>
      <c r="F340" s="347">
        <v>1.1339999999999999</v>
      </c>
      <c r="G340" s="40"/>
      <c r="H340" s="43"/>
    </row>
    <row r="341" s="2" customFormat="1" ht="16.8" customHeight="1">
      <c r="A341" s="40"/>
      <c r="B341" s="43"/>
      <c r="C341" s="346" t="s">
        <v>722</v>
      </c>
      <c r="D341" s="346" t="s">
        <v>723</v>
      </c>
      <c r="E341" s="17" t="s">
        <v>231</v>
      </c>
      <c r="F341" s="347">
        <v>1.8899999999999999</v>
      </c>
      <c r="G341" s="40"/>
      <c r="H341" s="43"/>
    </row>
    <row r="342" s="2" customFormat="1" ht="16.8" customHeight="1">
      <c r="A342" s="40"/>
      <c r="B342" s="43"/>
      <c r="C342" s="342" t="s">
        <v>1115</v>
      </c>
      <c r="D342" s="343" t="s">
        <v>1</v>
      </c>
      <c r="E342" s="344" t="s">
        <v>1</v>
      </c>
      <c r="F342" s="345">
        <v>39.020000000000003</v>
      </c>
      <c r="G342" s="40"/>
      <c r="H342" s="43"/>
    </row>
    <row r="343" s="2" customFormat="1" ht="16.8" customHeight="1">
      <c r="A343" s="40"/>
      <c r="B343" s="43"/>
      <c r="C343" s="342" t="s">
        <v>147</v>
      </c>
      <c r="D343" s="343" t="s">
        <v>1</v>
      </c>
      <c r="E343" s="344" t="s">
        <v>1</v>
      </c>
      <c r="F343" s="345">
        <v>15.952</v>
      </c>
      <c r="G343" s="40"/>
      <c r="H343" s="43"/>
    </row>
    <row r="344" s="2" customFormat="1" ht="16.8" customHeight="1">
      <c r="A344" s="40"/>
      <c r="B344" s="43"/>
      <c r="C344" s="346" t="s">
        <v>1</v>
      </c>
      <c r="D344" s="346" t="s">
        <v>113</v>
      </c>
      <c r="E344" s="17" t="s">
        <v>1</v>
      </c>
      <c r="F344" s="347">
        <v>15.952</v>
      </c>
      <c r="G344" s="40"/>
      <c r="H344" s="43"/>
    </row>
    <row r="345" s="2" customFormat="1" ht="16.8" customHeight="1">
      <c r="A345" s="40"/>
      <c r="B345" s="43"/>
      <c r="C345" s="346" t="s">
        <v>147</v>
      </c>
      <c r="D345" s="346" t="s">
        <v>228</v>
      </c>
      <c r="E345" s="17" t="s">
        <v>1</v>
      </c>
      <c r="F345" s="347">
        <v>15.952</v>
      </c>
      <c r="G345" s="40"/>
      <c r="H345" s="43"/>
    </row>
    <row r="346" s="2" customFormat="1" ht="16.8" customHeight="1">
      <c r="A346" s="40"/>
      <c r="B346" s="43"/>
      <c r="C346" s="348" t="s">
        <v>1108</v>
      </c>
      <c r="D346" s="40"/>
      <c r="E346" s="40"/>
      <c r="F346" s="40"/>
      <c r="G346" s="40"/>
      <c r="H346" s="43"/>
    </row>
    <row r="347" s="2" customFormat="1">
      <c r="A347" s="40"/>
      <c r="B347" s="43"/>
      <c r="C347" s="346" t="s">
        <v>696</v>
      </c>
      <c r="D347" s="346" t="s">
        <v>697</v>
      </c>
      <c r="E347" s="17" t="s">
        <v>223</v>
      </c>
      <c r="F347" s="347">
        <v>15.952</v>
      </c>
      <c r="G347" s="40"/>
      <c r="H347" s="43"/>
    </row>
    <row r="348" s="2" customFormat="1" ht="16.8" customHeight="1">
      <c r="A348" s="40"/>
      <c r="B348" s="43"/>
      <c r="C348" s="346" t="s">
        <v>276</v>
      </c>
      <c r="D348" s="346" t="s">
        <v>277</v>
      </c>
      <c r="E348" s="17" t="s">
        <v>223</v>
      </c>
      <c r="F348" s="347">
        <v>15.952</v>
      </c>
      <c r="G348" s="40"/>
      <c r="H348" s="43"/>
    </row>
    <row r="349" s="2" customFormat="1" ht="16.8" customHeight="1">
      <c r="A349" s="40"/>
      <c r="B349" s="43"/>
      <c r="C349" s="342" t="s">
        <v>122</v>
      </c>
      <c r="D349" s="343" t="s">
        <v>123</v>
      </c>
      <c r="E349" s="344" t="s">
        <v>1</v>
      </c>
      <c r="F349" s="345">
        <v>24.334</v>
      </c>
      <c r="G349" s="40"/>
      <c r="H349" s="43"/>
    </row>
    <row r="350" s="2" customFormat="1" ht="16.8" customHeight="1">
      <c r="A350" s="40"/>
      <c r="B350" s="43"/>
      <c r="C350" s="346" t="s">
        <v>1</v>
      </c>
      <c r="D350" s="346" t="s">
        <v>986</v>
      </c>
      <c r="E350" s="17" t="s">
        <v>1</v>
      </c>
      <c r="F350" s="347">
        <v>9.2729999999999997</v>
      </c>
      <c r="G350" s="40"/>
      <c r="H350" s="43"/>
    </row>
    <row r="351" s="2" customFormat="1" ht="16.8" customHeight="1">
      <c r="A351" s="40"/>
      <c r="B351" s="43"/>
      <c r="C351" s="346" t="s">
        <v>1</v>
      </c>
      <c r="D351" s="346" t="s">
        <v>987</v>
      </c>
      <c r="E351" s="17" t="s">
        <v>1</v>
      </c>
      <c r="F351" s="347">
        <v>13.901999999999999</v>
      </c>
      <c r="G351" s="40"/>
      <c r="H351" s="43"/>
    </row>
    <row r="352" s="2" customFormat="1" ht="16.8" customHeight="1">
      <c r="A352" s="40"/>
      <c r="B352" s="43"/>
      <c r="C352" s="346" t="s">
        <v>1</v>
      </c>
      <c r="D352" s="346" t="s">
        <v>329</v>
      </c>
      <c r="E352" s="17" t="s">
        <v>1</v>
      </c>
      <c r="F352" s="347">
        <v>1.159</v>
      </c>
      <c r="G352" s="40"/>
      <c r="H352" s="43"/>
    </row>
    <row r="353" s="2" customFormat="1" ht="16.8" customHeight="1">
      <c r="A353" s="40"/>
      <c r="B353" s="43"/>
      <c r="C353" s="346" t="s">
        <v>122</v>
      </c>
      <c r="D353" s="346" t="s">
        <v>228</v>
      </c>
      <c r="E353" s="17" t="s">
        <v>1</v>
      </c>
      <c r="F353" s="347">
        <v>24.334</v>
      </c>
      <c r="G353" s="40"/>
      <c r="H353" s="43"/>
    </row>
    <row r="354" s="2" customFormat="1" ht="16.8" customHeight="1">
      <c r="A354" s="40"/>
      <c r="B354" s="43"/>
      <c r="C354" s="348" t="s">
        <v>1108</v>
      </c>
      <c r="D354" s="40"/>
      <c r="E354" s="40"/>
      <c r="F354" s="40"/>
      <c r="G354" s="40"/>
      <c r="H354" s="43"/>
    </row>
    <row r="355" s="2" customFormat="1">
      <c r="A355" s="40"/>
      <c r="B355" s="43"/>
      <c r="C355" s="346" t="s">
        <v>324</v>
      </c>
      <c r="D355" s="346" t="s">
        <v>325</v>
      </c>
      <c r="E355" s="17" t="s">
        <v>223</v>
      </c>
      <c r="F355" s="347">
        <v>24.334</v>
      </c>
      <c r="G355" s="40"/>
      <c r="H355" s="43"/>
    </row>
    <row r="356" s="2" customFormat="1" ht="16.8" customHeight="1">
      <c r="A356" s="40"/>
      <c r="B356" s="43"/>
      <c r="C356" s="346" t="s">
        <v>238</v>
      </c>
      <c r="D356" s="346" t="s">
        <v>239</v>
      </c>
      <c r="E356" s="17" t="s">
        <v>223</v>
      </c>
      <c r="F356" s="347">
        <v>66.814999999999998</v>
      </c>
      <c r="G356" s="40"/>
      <c r="H356" s="43"/>
    </row>
    <row r="357" s="2" customFormat="1" ht="16.8" customHeight="1">
      <c r="A357" s="40"/>
      <c r="B357" s="43"/>
      <c r="C357" s="346" t="s">
        <v>864</v>
      </c>
      <c r="D357" s="346" t="s">
        <v>865</v>
      </c>
      <c r="E357" s="17" t="s">
        <v>223</v>
      </c>
      <c r="F357" s="347">
        <v>42.299999999999997</v>
      </c>
      <c r="G357" s="40"/>
      <c r="H357" s="43"/>
    </row>
    <row r="358" s="2" customFormat="1" ht="16.8" customHeight="1">
      <c r="A358" s="40"/>
      <c r="B358" s="43"/>
      <c r="C358" s="342" t="s">
        <v>1116</v>
      </c>
      <c r="D358" s="343" t="s">
        <v>1117</v>
      </c>
      <c r="E358" s="344" t="s">
        <v>1</v>
      </c>
      <c r="F358" s="345">
        <v>16.538</v>
      </c>
      <c r="G358" s="40"/>
      <c r="H358" s="43"/>
    </row>
    <row r="359" s="2" customFormat="1" ht="16.8" customHeight="1">
      <c r="A359" s="40"/>
      <c r="B359" s="43"/>
      <c r="C359" s="342" t="s">
        <v>156</v>
      </c>
      <c r="D359" s="343" t="s">
        <v>157</v>
      </c>
      <c r="E359" s="344" t="s">
        <v>1</v>
      </c>
      <c r="F359" s="345">
        <v>8.2249999999999996</v>
      </c>
      <c r="G359" s="40"/>
      <c r="H359" s="43"/>
    </row>
    <row r="360" s="2" customFormat="1" ht="16.8" customHeight="1">
      <c r="A360" s="40"/>
      <c r="B360" s="43"/>
      <c r="C360" s="346" t="s">
        <v>1</v>
      </c>
      <c r="D360" s="346" t="s">
        <v>980</v>
      </c>
      <c r="E360" s="17" t="s">
        <v>1</v>
      </c>
      <c r="F360" s="347">
        <v>8.2249999999999996</v>
      </c>
      <c r="G360" s="40"/>
      <c r="H360" s="43"/>
    </row>
    <row r="361" s="2" customFormat="1" ht="16.8" customHeight="1">
      <c r="A361" s="40"/>
      <c r="B361" s="43"/>
      <c r="C361" s="346" t="s">
        <v>156</v>
      </c>
      <c r="D361" s="346" t="s">
        <v>228</v>
      </c>
      <c r="E361" s="17" t="s">
        <v>1</v>
      </c>
      <c r="F361" s="347">
        <v>8.2249999999999996</v>
      </c>
      <c r="G361" s="40"/>
      <c r="H361" s="43"/>
    </row>
    <row r="362" s="2" customFormat="1" ht="16.8" customHeight="1">
      <c r="A362" s="40"/>
      <c r="B362" s="43"/>
      <c r="C362" s="348" t="s">
        <v>1108</v>
      </c>
      <c r="D362" s="40"/>
      <c r="E362" s="40"/>
      <c r="F362" s="40"/>
      <c r="G362" s="40"/>
      <c r="H362" s="43"/>
    </row>
    <row r="363" s="2" customFormat="1">
      <c r="A363" s="40"/>
      <c r="B363" s="43"/>
      <c r="C363" s="346" t="s">
        <v>285</v>
      </c>
      <c r="D363" s="346" t="s">
        <v>286</v>
      </c>
      <c r="E363" s="17" t="s">
        <v>223</v>
      </c>
      <c r="F363" s="347">
        <v>8.2249999999999996</v>
      </c>
      <c r="G363" s="40"/>
      <c r="H363" s="43"/>
    </row>
    <row r="364" s="2" customFormat="1" ht="16.8" customHeight="1">
      <c r="A364" s="40"/>
      <c r="B364" s="43"/>
      <c r="C364" s="346" t="s">
        <v>551</v>
      </c>
      <c r="D364" s="346" t="s">
        <v>552</v>
      </c>
      <c r="E364" s="17" t="s">
        <v>223</v>
      </c>
      <c r="F364" s="347">
        <v>8.2249999999999996</v>
      </c>
      <c r="G364" s="40"/>
      <c r="H364" s="43"/>
    </row>
    <row r="365" s="2" customFormat="1" ht="16.8" customHeight="1">
      <c r="A365" s="40"/>
      <c r="B365" s="43"/>
      <c r="C365" s="342" t="s">
        <v>159</v>
      </c>
      <c r="D365" s="343" t="s">
        <v>139</v>
      </c>
      <c r="E365" s="344" t="s">
        <v>1</v>
      </c>
      <c r="F365" s="345">
        <v>2</v>
      </c>
      <c r="G365" s="40"/>
      <c r="H365" s="43"/>
    </row>
    <row r="366" s="2" customFormat="1" ht="16.8" customHeight="1">
      <c r="A366" s="40"/>
      <c r="B366" s="43"/>
      <c r="C366" s="346" t="s">
        <v>1</v>
      </c>
      <c r="D366" s="346" t="s">
        <v>91</v>
      </c>
      <c r="E366" s="17" t="s">
        <v>1</v>
      </c>
      <c r="F366" s="347">
        <v>2</v>
      </c>
      <c r="G366" s="40"/>
      <c r="H366" s="43"/>
    </row>
    <row r="367" s="2" customFormat="1" ht="16.8" customHeight="1">
      <c r="A367" s="40"/>
      <c r="B367" s="43"/>
      <c r="C367" s="346" t="s">
        <v>159</v>
      </c>
      <c r="D367" s="346" t="s">
        <v>228</v>
      </c>
      <c r="E367" s="17" t="s">
        <v>1</v>
      </c>
      <c r="F367" s="347">
        <v>2</v>
      </c>
      <c r="G367" s="40"/>
      <c r="H367" s="43"/>
    </row>
    <row r="368" s="2" customFormat="1" ht="16.8" customHeight="1">
      <c r="A368" s="40"/>
      <c r="B368" s="43"/>
      <c r="C368" s="348" t="s">
        <v>1108</v>
      </c>
      <c r="D368" s="40"/>
      <c r="E368" s="40"/>
      <c r="F368" s="40"/>
      <c r="G368" s="40"/>
      <c r="H368" s="43"/>
    </row>
    <row r="369" s="2" customFormat="1" ht="16.8" customHeight="1">
      <c r="A369" s="40"/>
      <c r="B369" s="43"/>
      <c r="C369" s="346" t="s">
        <v>808</v>
      </c>
      <c r="D369" s="346" t="s">
        <v>809</v>
      </c>
      <c r="E369" s="17" t="s">
        <v>305</v>
      </c>
      <c r="F369" s="347">
        <v>2</v>
      </c>
      <c r="G369" s="40"/>
      <c r="H369" s="43"/>
    </row>
    <row r="370" s="2" customFormat="1" ht="16.8" customHeight="1">
      <c r="A370" s="40"/>
      <c r="B370" s="43"/>
      <c r="C370" s="346" t="s">
        <v>788</v>
      </c>
      <c r="D370" s="346" t="s">
        <v>789</v>
      </c>
      <c r="E370" s="17" t="s">
        <v>305</v>
      </c>
      <c r="F370" s="347">
        <v>2</v>
      </c>
      <c r="G370" s="40"/>
      <c r="H370" s="43"/>
    </row>
    <row r="371" s="2" customFormat="1">
      <c r="A371" s="40"/>
      <c r="B371" s="43"/>
      <c r="C371" s="342" t="s">
        <v>145</v>
      </c>
      <c r="D371" s="343" t="s">
        <v>146</v>
      </c>
      <c r="E371" s="344" t="s">
        <v>1</v>
      </c>
      <c r="F371" s="345">
        <v>3</v>
      </c>
      <c r="G371" s="40"/>
      <c r="H371" s="43"/>
    </row>
    <row r="372" s="2" customFormat="1" ht="16.8" customHeight="1">
      <c r="A372" s="40"/>
      <c r="B372" s="43"/>
      <c r="C372" s="346" t="s">
        <v>1</v>
      </c>
      <c r="D372" s="346" t="s">
        <v>307</v>
      </c>
      <c r="E372" s="17" t="s">
        <v>1</v>
      </c>
      <c r="F372" s="347">
        <v>2</v>
      </c>
      <c r="G372" s="40"/>
      <c r="H372" s="43"/>
    </row>
    <row r="373" s="2" customFormat="1" ht="16.8" customHeight="1">
      <c r="A373" s="40"/>
      <c r="B373" s="43"/>
      <c r="C373" s="346" t="s">
        <v>1</v>
      </c>
      <c r="D373" s="346" t="s">
        <v>1015</v>
      </c>
      <c r="E373" s="17" t="s">
        <v>1</v>
      </c>
      <c r="F373" s="347">
        <v>1</v>
      </c>
      <c r="G373" s="40"/>
      <c r="H373" s="43"/>
    </row>
    <row r="374" s="2" customFormat="1" ht="16.8" customHeight="1">
      <c r="A374" s="40"/>
      <c r="B374" s="43"/>
      <c r="C374" s="346" t="s">
        <v>145</v>
      </c>
      <c r="D374" s="346" t="s">
        <v>228</v>
      </c>
      <c r="E374" s="17" t="s">
        <v>1</v>
      </c>
      <c r="F374" s="347">
        <v>3</v>
      </c>
      <c r="G374" s="40"/>
      <c r="H374" s="43"/>
    </row>
    <row r="375" s="2" customFormat="1" ht="16.8" customHeight="1">
      <c r="A375" s="40"/>
      <c r="B375" s="43"/>
      <c r="C375" s="348" t="s">
        <v>1108</v>
      </c>
      <c r="D375" s="40"/>
      <c r="E375" s="40"/>
      <c r="F375" s="40"/>
      <c r="G375" s="40"/>
      <c r="H375" s="43"/>
    </row>
    <row r="376" s="2" customFormat="1">
      <c r="A376" s="40"/>
      <c r="B376" s="43"/>
      <c r="C376" s="346" t="s">
        <v>750</v>
      </c>
      <c r="D376" s="346" t="s">
        <v>751</v>
      </c>
      <c r="E376" s="17" t="s">
        <v>305</v>
      </c>
      <c r="F376" s="347">
        <v>3</v>
      </c>
      <c r="G376" s="40"/>
      <c r="H376" s="43"/>
    </row>
    <row r="377" s="2" customFormat="1" ht="16.8" customHeight="1">
      <c r="A377" s="40"/>
      <c r="B377" s="43"/>
      <c r="C377" s="346" t="s">
        <v>762</v>
      </c>
      <c r="D377" s="346" t="s">
        <v>763</v>
      </c>
      <c r="E377" s="17" t="s">
        <v>305</v>
      </c>
      <c r="F377" s="347">
        <v>3</v>
      </c>
      <c r="G377" s="40"/>
      <c r="H377" s="43"/>
    </row>
    <row r="378" s="2" customFormat="1" ht="16.8" customHeight="1">
      <c r="A378" s="40"/>
      <c r="B378" s="43"/>
      <c r="C378" s="346" t="s">
        <v>774</v>
      </c>
      <c r="D378" s="346" t="s">
        <v>775</v>
      </c>
      <c r="E378" s="17" t="s">
        <v>305</v>
      </c>
      <c r="F378" s="347">
        <v>3</v>
      </c>
      <c r="G378" s="40"/>
      <c r="H378" s="43"/>
    </row>
    <row r="379" s="2" customFormat="1" ht="16.8" customHeight="1">
      <c r="A379" s="40"/>
      <c r="B379" s="43"/>
      <c r="C379" s="342" t="s">
        <v>143</v>
      </c>
      <c r="D379" s="343" t="s">
        <v>139</v>
      </c>
      <c r="E379" s="344" t="s">
        <v>1</v>
      </c>
      <c r="F379" s="345">
        <v>0</v>
      </c>
      <c r="G379" s="40"/>
      <c r="H379" s="43"/>
    </row>
    <row r="380" s="2" customFormat="1" ht="16.8" customHeight="1">
      <c r="A380" s="40"/>
      <c r="B380" s="43"/>
      <c r="C380" s="346" t="s">
        <v>1</v>
      </c>
      <c r="D380" s="346" t="s">
        <v>1122</v>
      </c>
      <c r="E380" s="17" t="s">
        <v>1</v>
      </c>
      <c r="F380" s="347">
        <v>0</v>
      </c>
      <c r="G380" s="40"/>
      <c r="H380" s="43"/>
    </row>
    <row r="381" s="2" customFormat="1" ht="16.8" customHeight="1">
      <c r="A381" s="40"/>
      <c r="B381" s="43"/>
      <c r="C381" s="346" t="s">
        <v>143</v>
      </c>
      <c r="D381" s="346" t="s">
        <v>228</v>
      </c>
      <c r="E381" s="17" t="s">
        <v>1</v>
      </c>
      <c r="F381" s="347">
        <v>0</v>
      </c>
      <c r="G381" s="40"/>
      <c r="H381" s="43"/>
    </row>
    <row r="382" s="2" customFormat="1" ht="16.8" customHeight="1">
      <c r="A382" s="40"/>
      <c r="B382" s="43"/>
      <c r="C382" s="348" t="s">
        <v>1108</v>
      </c>
      <c r="D382" s="40"/>
      <c r="E382" s="40"/>
      <c r="F382" s="40"/>
      <c r="G382" s="40"/>
      <c r="H382" s="43"/>
    </row>
    <row r="383" s="2" customFormat="1" ht="16.8" customHeight="1">
      <c r="A383" s="40"/>
      <c r="B383" s="43"/>
      <c r="C383" s="346" t="s">
        <v>477</v>
      </c>
      <c r="D383" s="346" t="s">
        <v>478</v>
      </c>
      <c r="E383" s="17" t="s">
        <v>305</v>
      </c>
      <c r="F383" s="347">
        <v>6</v>
      </c>
      <c r="G383" s="40"/>
      <c r="H383" s="43"/>
    </row>
    <row r="384" s="2" customFormat="1" ht="16.8" customHeight="1">
      <c r="A384" s="40"/>
      <c r="B384" s="43"/>
      <c r="C384" s="342" t="s">
        <v>148</v>
      </c>
      <c r="D384" s="343" t="s">
        <v>139</v>
      </c>
      <c r="E384" s="344" t="s">
        <v>1</v>
      </c>
      <c r="F384" s="345">
        <v>1</v>
      </c>
      <c r="G384" s="40"/>
      <c r="H384" s="43"/>
    </row>
    <row r="385" s="2" customFormat="1" ht="16.8" customHeight="1">
      <c r="A385" s="40"/>
      <c r="B385" s="43"/>
      <c r="C385" s="346" t="s">
        <v>1</v>
      </c>
      <c r="D385" s="346" t="s">
        <v>85</v>
      </c>
      <c r="E385" s="17" t="s">
        <v>1</v>
      </c>
      <c r="F385" s="347">
        <v>1</v>
      </c>
      <c r="G385" s="40"/>
      <c r="H385" s="43"/>
    </row>
    <row r="386" s="2" customFormat="1" ht="16.8" customHeight="1">
      <c r="A386" s="40"/>
      <c r="B386" s="43"/>
      <c r="C386" s="346" t="s">
        <v>148</v>
      </c>
      <c r="D386" s="346" t="s">
        <v>228</v>
      </c>
      <c r="E386" s="17" t="s">
        <v>1</v>
      </c>
      <c r="F386" s="347">
        <v>1</v>
      </c>
      <c r="G386" s="40"/>
      <c r="H386" s="43"/>
    </row>
    <row r="387" s="2" customFormat="1" ht="16.8" customHeight="1">
      <c r="A387" s="40"/>
      <c r="B387" s="43"/>
      <c r="C387" s="348" t="s">
        <v>1108</v>
      </c>
      <c r="D387" s="40"/>
      <c r="E387" s="40"/>
      <c r="F387" s="40"/>
      <c r="G387" s="40"/>
      <c r="H387" s="43"/>
    </row>
    <row r="388" s="2" customFormat="1" ht="16.8" customHeight="1">
      <c r="A388" s="40"/>
      <c r="B388" s="43"/>
      <c r="C388" s="346" t="s">
        <v>653</v>
      </c>
      <c r="D388" s="346" t="s">
        <v>654</v>
      </c>
      <c r="E388" s="17" t="s">
        <v>305</v>
      </c>
      <c r="F388" s="347">
        <v>1</v>
      </c>
      <c r="G388" s="40"/>
      <c r="H388" s="43"/>
    </row>
    <row r="389" s="2" customFormat="1" ht="16.8" customHeight="1">
      <c r="A389" s="40"/>
      <c r="B389" s="43"/>
      <c r="C389" s="346" t="s">
        <v>661</v>
      </c>
      <c r="D389" s="346" t="s">
        <v>662</v>
      </c>
      <c r="E389" s="17" t="s">
        <v>305</v>
      </c>
      <c r="F389" s="347">
        <v>1</v>
      </c>
      <c r="G389" s="40"/>
      <c r="H389" s="43"/>
    </row>
    <row r="390" s="2" customFormat="1" ht="16.8" customHeight="1">
      <c r="A390" s="40"/>
      <c r="B390" s="43"/>
      <c r="C390" s="342" t="s">
        <v>138</v>
      </c>
      <c r="D390" s="343" t="s">
        <v>139</v>
      </c>
      <c r="E390" s="344" t="s">
        <v>1</v>
      </c>
      <c r="F390" s="345">
        <v>5</v>
      </c>
      <c r="G390" s="40"/>
      <c r="H390" s="43"/>
    </row>
    <row r="391" s="2" customFormat="1" ht="16.8" customHeight="1">
      <c r="A391" s="40"/>
      <c r="B391" s="43"/>
      <c r="C391" s="346" t="s">
        <v>1</v>
      </c>
      <c r="D391" s="346" t="s">
        <v>1019</v>
      </c>
      <c r="E391" s="17" t="s">
        <v>1</v>
      </c>
      <c r="F391" s="347">
        <v>2</v>
      </c>
      <c r="G391" s="40"/>
      <c r="H391" s="43"/>
    </row>
    <row r="392" s="2" customFormat="1" ht="16.8" customHeight="1">
      <c r="A392" s="40"/>
      <c r="B392" s="43"/>
      <c r="C392" s="346" t="s">
        <v>1</v>
      </c>
      <c r="D392" s="346" t="s">
        <v>1020</v>
      </c>
      <c r="E392" s="17" t="s">
        <v>1</v>
      </c>
      <c r="F392" s="347">
        <v>3</v>
      </c>
      <c r="G392" s="40"/>
      <c r="H392" s="43"/>
    </row>
    <row r="393" s="2" customFormat="1" ht="16.8" customHeight="1">
      <c r="A393" s="40"/>
      <c r="B393" s="43"/>
      <c r="C393" s="346" t="s">
        <v>138</v>
      </c>
      <c r="D393" s="346" t="s">
        <v>228</v>
      </c>
      <c r="E393" s="17" t="s">
        <v>1</v>
      </c>
      <c r="F393" s="347">
        <v>5</v>
      </c>
      <c r="G393" s="40"/>
      <c r="H393" s="43"/>
    </row>
    <row r="394" s="2" customFormat="1" ht="16.8" customHeight="1">
      <c r="A394" s="40"/>
      <c r="B394" s="43"/>
      <c r="C394" s="348" t="s">
        <v>1108</v>
      </c>
      <c r="D394" s="40"/>
      <c r="E394" s="40"/>
      <c r="F394" s="40"/>
      <c r="G394" s="40"/>
      <c r="H394" s="43"/>
    </row>
    <row r="395" s="2" customFormat="1" ht="16.8" customHeight="1">
      <c r="A395" s="40"/>
      <c r="B395" s="43"/>
      <c r="C395" s="346" t="s">
        <v>893</v>
      </c>
      <c r="D395" s="346" t="s">
        <v>894</v>
      </c>
      <c r="E395" s="17" t="s">
        <v>305</v>
      </c>
      <c r="F395" s="347">
        <v>5</v>
      </c>
      <c r="G395" s="40"/>
      <c r="H395" s="43"/>
    </row>
    <row r="396" s="2" customFormat="1" ht="16.8" customHeight="1">
      <c r="A396" s="40"/>
      <c r="B396" s="43"/>
      <c r="C396" s="346" t="s">
        <v>903</v>
      </c>
      <c r="D396" s="346" t="s">
        <v>904</v>
      </c>
      <c r="E396" s="17" t="s">
        <v>305</v>
      </c>
      <c r="F396" s="347">
        <v>5</v>
      </c>
      <c r="G396" s="40"/>
      <c r="H396" s="43"/>
    </row>
    <row r="397" s="2" customFormat="1" ht="16.8" customHeight="1">
      <c r="A397" s="40"/>
      <c r="B397" s="43"/>
      <c r="C397" s="342" t="s">
        <v>144</v>
      </c>
      <c r="D397" s="343" t="s">
        <v>139</v>
      </c>
      <c r="E397" s="344" t="s">
        <v>1</v>
      </c>
      <c r="F397" s="345">
        <v>2</v>
      </c>
      <c r="G397" s="40"/>
      <c r="H397" s="43"/>
    </row>
    <row r="398" s="2" customFormat="1" ht="16.8" customHeight="1">
      <c r="A398" s="40"/>
      <c r="B398" s="43"/>
      <c r="C398" s="346" t="s">
        <v>1</v>
      </c>
      <c r="D398" s="346" t="s">
        <v>1007</v>
      </c>
      <c r="E398" s="17" t="s">
        <v>1</v>
      </c>
      <c r="F398" s="347">
        <v>1</v>
      </c>
      <c r="G398" s="40"/>
      <c r="H398" s="43"/>
    </row>
    <row r="399" s="2" customFormat="1" ht="16.8" customHeight="1">
      <c r="A399" s="40"/>
      <c r="B399" s="43"/>
      <c r="C399" s="346" t="s">
        <v>1</v>
      </c>
      <c r="D399" s="346" t="s">
        <v>1008</v>
      </c>
      <c r="E399" s="17" t="s">
        <v>1</v>
      </c>
      <c r="F399" s="347">
        <v>1</v>
      </c>
      <c r="G399" s="40"/>
      <c r="H399" s="43"/>
    </row>
    <row r="400" s="2" customFormat="1" ht="16.8" customHeight="1">
      <c r="A400" s="40"/>
      <c r="B400" s="43"/>
      <c r="C400" s="346" t="s">
        <v>144</v>
      </c>
      <c r="D400" s="346" t="s">
        <v>228</v>
      </c>
      <c r="E400" s="17" t="s">
        <v>1</v>
      </c>
      <c r="F400" s="347">
        <v>2</v>
      </c>
      <c r="G400" s="40"/>
      <c r="H400" s="43"/>
    </row>
    <row r="401" s="2" customFormat="1" ht="16.8" customHeight="1">
      <c r="A401" s="40"/>
      <c r="B401" s="43"/>
      <c r="C401" s="348" t="s">
        <v>1108</v>
      </c>
      <c r="D401" s="40"/>
      <c r="E401" s="40"/>
      <c r="F401" s="40"/>
      <c r="G401" s="40"/>
      <c r="H401" s="43"/>
    </row>
    <row r="402" s="2" customFormat="1" ht="16.8" customHeight="1">
      <c r="A402" s="40"/>
      <c r="B402" s="43"/>
      <c r="C402" s="346" t="s">
        <v>560</v>
      </c>
      <c r="D402" s="346" t="s">
        <v>561</v>
      </c>
      <c r="E402" s="17" t="s">
        <v>495</v>
      </c>
      <c r="F402" s="347">
        <v>2</v>
      </c>
      <c r="G402" s="40"/>
      <c r="H402" s="43"/>
    </row>
    <row r="403" s="2" customFormat="1" ht="16.8" customHeight="1">
      <c r="A403" s="40"/>
      <c r="B403" s="43"/>
      <c r="C403" s="346" t="s">
        <v>893</v>
      </c>
      <c r="D403" s="346" t="s">
        <v>894</v>
      </c>
      <c r="E403" s="17" t="s">
        <v>305</v>
      </c>
      <c r="F403" s="347">
        <v>5</v>
      </c>
      <c r="G403" s="40"/>
      <c r="H403" s="43"/>
    </row>
    <row r="404" s="2" customFormat="1" ht="16.8" customHeight="1">
      <c r="A404" s="40"/>
      <c r="B404" s="43"/>
      <c r="C404" s="346" t="s">
        <v>438</v>
      </c>
      <c r="D404" s="346" t="s">
        <v>439</v>
      </c>
      <c r="E404" s="17" t="s">
        <v>305</v>
      </c>
      <c r="F404" s="347">
        <v>3</v>
      </c>
      <c r="G404" s="40"/>
      <c r="H404" s="43"/>
    </row>
    <row r="405" s="2" customFormat="1" ht="16.8" customHeight="1">
      <c r="A405" s="40"/>
      <c r="B405" s="43"/>
      <c r="C405" s="346" t="s">
        <v>477</v>
      </c>
      <c r="D405" s="346" t="s">
        <v>478</v>
      </c>
      <c r="E405" s="17" t="s">
        <v>305</v>
      </c>
      <c r="F405" s="347">
        <v>6</v>
      </c>
      <c r="G405" s="40"/>
      <c r="H405" s="43"/>
    </row>
    <row r="406" s="2" customFormat="1" ht="16.8" customHeight="1">
      <c r="A406" s="40"/>
      <c r="B406" s="43"/>
      <c r="C406" s="346" t="s">
        <v>535</v>
      </c>
      <c r="D406" s="346" t="s">
        <v>536</v>
      </c>
      <c r="E406" s="17" t="s">
        <v>305</v>
      </c>
      <c r="F406" s="347">
        <v>2</v>
      </c>
      <c r="G406" s="40"/>
      <c r="H406" s="43"/>
    </row>
    <row r="407" s="2" customFormat="1" ht="16.8" customHeight="1">
      <c r="A407" s="40"/>
      <c r="B407" s="43"/>
      <c r="C407" s="346" t="s">
        <v>543</v>
      </c>
      <c r="D407" s="346" t="s">
        <v>544</v>
      </c>
      <c r="E407" s="17" t="s">
        <v>305</v>
      </c>
      <c r="F407" s="347">
        <v>2</v>
      </c>
      <c r="G407" s="40"/>
      <c r="H407" s="43"/>
    </row>
    <row r="408" s="2" customFormat="1">
      <c r="A408" s="40"/>
      <c r="B408" s="43"/>
      <c r="C408" s="346" t="s">
        <v>573</v>
      </c>
      <c r="D408" s="346" t="s">
        <v>574</v>
      </c>
      <c r="E408" s="17" t="s">
        <v>305</v>
      </c>
      <c r="F408" s="347">
        <v>6</v>
      </c>
      <c r="G408" s="40"/>
      <c r="H408" s="43"/>
    </row>
    <row r="409" s="2" customFormat="1" ht="16.8" customHeight="1">
      <c r="A409" s="40"/>
      <c r="B409" s="43"/>
      <c r="C409" s="346" t="s">
        <v>585</v>
      </c>
      <c r="D409" s="346" t="s">
        <v>586</v>
      </c>
      <c r="E409" s="17" t="s">
        <v>305</v>
      </c>
      <c r="F409" s="347">
        <v>2</v>
      </c>
      <c r="G409" s="40"/>
      <c r="H409" s="43"/>
    </row>
    <row r="410" s="2" customFormat="1">
      <c r="A410" s="40"/>
      <c r="B410" s="43"/>
      <c r="C410" s="346" t="s">
        <v>593</v>
      </c>
      <c r="D410" s="346" t="s">
        <v>594</v>
      </c>
      <c r="E410" s="17" t="s">
        <v>495</v>
      </c>
      <c r="F410" s="347">
        <v>6</v>
      </c>
      <c r="G410" s="40"/>
      <c r="H410" s="43"/>
    </row>
    <row r="411" s="2" customFormat="1" ht="16.8" customHeight="1">
      <c r="A411" s="40"/>
      <c r="B411" s="43"/>
      <c r="C411" s="346" t="s">
        <v>606</v>
      </c>
      <c r="D411" s="346" t="s">
        <v>607</v>
      </c>
      <c r="E411" s="17" t="s">
        <v>305</v>
      </c>
      <c r="F411" s="347">
        <v>8</v>
      </c>
      <c r="G411" s="40"/>
      <c r="H411" s="43"/>
    </row>
    <row r="412" s="2" customFormat="1" ht="16.8" customHeight="1">
      <c r="A412" s="40"/>
      <c r="B412" s="43"/>
      <c r="C412" s="346" t="s">
        <v>615</v>
      </c>
      <c r="D412" s="346" t="s">
        <v>616</v>
      </c>
      <c r="E412" s="17" t="s">
        <v>495</v>
      </c>
      <c r="F412" s="347">
        <v>3</v>
      </c>
      <c r="G412" s="40"/>
      <c r="H412" s="43"/>
    </row>
    <row r="413" s="2" customFormat="1">
      <c r="A413" s="40"/>
      <c r="B413" s="43"/>
      <c r="C413" s="346" t="s">
        <v>620</v>
      </c>
      <c r="D413" s="346" t="s">
        <v>621</v>
      </c>
      <c r="E413" s="17" t="s">
        <v>305</v>
      </c>
      <c r="F413" s="347">
        <v>3</v>
      </c>
      <c r="G413" s="40"/>
      <c r="H413" s="43"/>
    </row>
    <row r="414" s="2" customFormat="1">
      <c r="A414" s="40"/>
      <c r="B414" s="43"/>
      <c r="C414" s="346" t="s">
        <v>700</v>
      </c>
      <c r="D414" s="346" t="s">
        <v>701</v>
      </c>
      <c r="E414" s="17" t="s">
        <v>231</v>
      </c>
      <c r="F414" s="347">
        <v>7.5</v>
      </c>
      <c r="G414" s="40"/>
      <c r="H414" s="43"/>
    </row>
    <row r="415" s="2" customFormat="1" ht="16.8" customHeight="1">
      <c r="A415" s="40"/>
      <c r="B415" s="43"/>
      <c r="C415" s="346" t="s">
        <v>796</v>
      </c>
      <c r="D415" s="346" t="s">
        <v>797</v>
      </c>
      <c r="E415" s="17" t="s">
        <v>305</v>
      </c>
      <c r="F415" s="347">
        <v>2</v>
      </c>
      <c r="G415" s="40"/>
      <c r="H415" s="43"/>
    </row>
    <row r="416" s="2" customFormat="1" ht="16.8" customHeight="1">
      <c r="A416" s="40"/>
      <c r="B416" s="43"/>
      <c r="C416" s="346" t="s">
        <v>804</v>
      </c>
      <c r="D416" s="346" t="s">
        <v>805</v>
      </c>
      <c r="E416" s="17" t="s">
        <v>305</v>
      </c>
      <c r="F416" s="347">
        <v>2</v>
      </c>
      <c r="G416" s="40"/>
      <c r="H416" s="43"/>
    </row>
    <row r="417" s="2" customFormat="1" ht="16.8" customHeight="1">
      <c r="A417" s="40"/>
      <c r="B417" s="43"/>
      <c r="C417" s="342" t="s">
        <v>978</v>
      </c>
      <c r="D417" s="343" t="s">
        <v>139</v>
      </c>
      <c r="E417" s="344" t="s">
        <v>1</v>
      </c>
      <c r="F417" s="345">
        <v>1</v>
      </c>
      <c r="G417" s="40"/>
      <c r="H417" s="43"/>
    </row>
    <row r="418" s="2" customFormat="1" ht="16.8" customHeight="1">
      <c r="A418" s="40"/>
      <c r="B418" s="43"/>
      <c r="C418" s="346" t="s">
        <v>1</v>
      </c>
      <c r="D418" s="346" t="s">
        <v>1007</v>
      </c>
      <c r="E418" s="17" t="s">
        <v>1</v>
      </c>
      <c r="F418" s="347">
        <v>1</v>
      </c>
      <c r="G418" s="40"/>
      <c r="H418" s="43"/>
    </row>
    <row r="419" s="2" customFormat="1" ht="16.8" customHeight="1">
      <c r="A419" s="40"/>
      <c r="B419" s="43"/>
      <c r="C419" s="346" t="s">
        <v>978</v>
      </c>
      <c r="D419" s="346" t="s">
        <v>228</v>
      </c>
      <c r="E419" s="17" t="s">
        <v>1</v>
      </c>
      <c r="F419" s="347">
        <v>1</v>
      </c>
      <c r="G419" s="40"/>
      <c r="H419" s="43"/>
    </row>
    <row r="420" s="2" customFormat="1" ht="16.8" customHeight="1">
      <c r="A420" s="40"/>
      <c r="B420" s="43"/>
      <c r="C420" s="348" t="s">
        <v>1108</v>
      </c>
      <c r="D420" s="40"/>
      <c r="E420" s="40"/>
      <c r="F420" s="40"/>
      <c r="G420" s="40"/>
      <c r="H420" s="43"/>
    </row>
    <row r="421" s="2" customFormat="1">
      <c r="A421" s="40"/>
      <c r="B421" s="43"/>
      <c r="C421" s="346" t="s">
        <v>1009</v>
      </c>
      <c r="D421" s="346" t="s">
        <v>1010</v>
      </c>
      <c r="E421" s="17" t="s">
        <v>495</v>
      </c>
      <c r="F421" s="347">
        <v>1</v>
      </c>
      <c r="G421" s="40"/>
      <c r="H421" s="43"/>
    </row>
    <row r="422" s="2" customFormat="1" ht="16.8" customHeight="1">
      <c r="A422" s="40"/>
      <c r="B422" s="43"/>
      <c r="C422" s="346" t="s">
        <v>438</v>
      </c>
      <c r="D422" s="346" t="s">
        <v>439</v>
      </c>
      <c r="E422" s="17" t="s">
        <v>305</v>
      </c>
      <c r="F422" s="347">
        <v>3</v>
      </c>
      <c r="G422" s="40"/>
      <c r="H422" s="43"/>
    </row>
    <row r="423" s="2" customFormat="1" ht="16.8" customHeight="1">
      <c r="A423" s="40"/>
      <c r="B423" s="43"/>
      <c r="C423" s="346" t="s">
        <v>994</v>
      </c>
      <c r="D423" s="346" t="s">
        <v>995</v>
      </c>
      <c r="E423" s="17" t="s">
        <v>305</v>
      </c>
      <c r="F423" s="347">
        <v>1</v>
      </c>
      <c r="G423" s="40"/>
      <c r="H423" s="43"/>
    </row>
    <row r="424" s="2" customFormat="1" ht="16.8" customHeight="1">
      <c r="A424" s="40"/>
      <c r="B424" s="43"/>
      <c r="C424" s="346" t="s">
        <v>1000</v>
      </c>
      <c r="D424" s="346" t="s">
        <v>1001</v>
      </c>
      <c r="E424" s="17" t="s">
        <v>305</v>
      </c>
      <c r="F424" s="347">
        <v>1</v>
      </c>
      <c r="G424" s="40"/>
      <c r="H424" s="43"/>
    </row>
    <row r="425" s="2" customFormat="1" ht="16.8" customHeight="1">
      <c r="A425" s="40"/>
      <c r="B425" s="43"/>
      <c r="C425" s="346" t="s">
        <v>606</v>
      </c>
      <c r="D425" s="346" t="s">
        <v>607</v>
      </c>
      <c r="E425" s="17" t="s">
        <v>305</v>
      </c>
      <c r="F425" s="347">
        <v>8</v>
      </c>
      <c r="G425" s="40"/>
      <c r="H425" s="43"/>
    </row>
    <row r="426" s="2" customFormat="1">
      <c r="A426" s="40"/>
      <c r="B426" s="43"/>
      <c r="C426" s="346" t="s">
        <v>700</v>
      </c>
      <c r="D426" s="346" t="s">
        <v>701</v>
      </c>
      <c r="E426" s="17" t="s">
        <v>231</v>
      </c>
      <c r="F426" s="347">
        <v>7.5</v>
      </c>
      <c r="G426" s="40"/>
      <c r="H426" s="43"/>
    </row>
    <row r="427" s="2" customFormat="1" ht="16.8" customHeight="1">
      <c r="A427" s="40"/>
      <c r="B427" s="43"/>
      <c r="C427" s="342" t="s">
        <v>153</v>
      </c>
      <c r="D427" s="343" t="s">
        <v>139</v>
      </c>
      <c r="E427" s="344" t="s">
        <v>1</v>
      </c>
      <c r="F427" s="345">
        <v>2</v>
      </c>
      <c r="G427" s="40"/>
      <c r="H427" s="43"/>
    </row>
    <row r="428" s="2" customFormat="1" ht="16.8" customHeight="1">
      <c r="A428" s="40"/>
      <c r="B428" s="43"/>
      <c r="C428" s="346" t="s">
        <v>1</v>
      </c>
      <c r="D428" s="346" t="s">
        <v>993</v>
      </c>
      <c r="E428" s="17" t="s">
        <v>1</v>
      </c>
      <c r="F428" s="347">
        <v>2</v>
      </c>
      <c r="G428" s="40"/>
      <c r="H428" s="43"/>
    </row>
    <row r="429" s="2" customFormat="1" ht="16.8" customHeight="1">
      <c r="A429" s="40"/>
      <c r="B429" s="43"/>
      <c r="C429" s="346" t="s">
        <v>153</v>
      </c>
      <c r="D429" s="346" t="s">
        <v>228</v>
      </c>
      <c r="E429" s="17" t="s">
        <v>1</v>
      </c>
      <c r="F429" s="347">
        <v>2</v>
      </c>
      <c r="G429" s="40"/>
      <c r="H429" s="43"/>
    </row>
    <row r="430" s="2" customFormat="1" ht="16.8" customHeight="1">
      <c r="A430" s="40"/>
      <c r="B430" s="43"/>
      <c r="C430" s="348" t="s">
        <v>1108</v>
      </c>
      <c r="D430" s="40"/>
      <c r="E430" s="40"/>
      <c r="F430" s="40"/>
      <c r="G430" s="40"/>
      <c r="H430" s="43"/>
    </row>
    <row r="431" s="2" customFormat="1" ht="16.8" customHeight="1">
      <c r="A431" s="40"/>
      <c r="B431" s="43"/>
      <c r="C431" s="346" t="s">
        <v>493</v>
      </c>
      <c r="D431" s="346" t="s">
        <v>494</v>
      </c>
      <c r="E431" s="17" t="s">
        <v>495</v>
      </c>
      <c r="F431" s="347">
        <v>2</v>
      </c>
      <c r="G431" s="40"/>
      <c r="H431" s="43"/>
    </row>
    <row r="432" s="2" customFormat="1" ht="16.8" customHeight="1">
      <c r="A432" s="40"/>
      <c r="B432" s="43"/>
      <c r="C432" s="346" t="s">
        <v>893</v>
      </c>
      <c r="D432" s="346" t="s">
        <v>894</v>
      </c>
      <c r="E432" s="17" t="s">
        <v>305</v>
      </c>
      <c r="F432" s="347">
        <v>5</v>
      </c>
      <c r="G432" s="40"/>
      <c r="H432" s="43"/>
    </row>
    <row r="433" s="2" customFormat="1" ht="16.8" customHeight="1">
      <c r="A433" s="40"/>
      <c r="B433" s="43"/>
      <c r="C433" s="346" t="s">
        <v>434</v>
      </c>
      <c r="D433" s="346" t="s">
        <v>435</v>
      </c>
      <c r="E433" s="17" t="s">
        <v>231</v>
      </c>
      <c r="F433" s="347">
        <v>2</v>
      </c>
      <c r="G433" s="40"/>
      <c r="H433" s="43"/>
    </row>
    <row r="434" s="2" customFormat="1" ht="16.8" customHeight="1">
      <c r="A434" s="40"/>
      <c r="B434" s="43"/>
      <c r="C434" s="346" t="s">
        <v>477</v>
      </c>
      <c r="D434" s="346" t="s">
        <v>478</v>
      </c>
      <c r="E434" s="17" t="s">
        <v>305</v>
      </c>
      <c r="F434" s="347">
        <v>6</v>
      </c>
      <c r="G434" s="40"/>
      <c r="H434" s="43"/>
    </row>
    <row r="435" s="2" customFormat="1" ht="16.8" customHeight="1">
      <c r="A435" s="40"/>
      <c r="B435" s="43"/>
      <c r="C435" s="346" t="s">
        <v>503</v>
      </c>
      <c r="D435" s="346" t="s">
        <v>504</v>
      </c>
      <c r="E435" s="17" t="s">
        <v>305</v>
      </c>
      <c r="F435" s="347">
        <v>2</v>
      </c>
      <c r="G435" s="40"/>
      <c r="H435" s="43"/>
    </row>
    <row r="436" s="2" customFormat="1" ht="16.8" customHeight="1">
      <c r="A436" s="40"/>
      <c r="B436" s="43"/>
      <c r="C436" s="346" t="s">
        <v>511</v>
      </c>
      <c r="D436" s="346" t="s">
        <v>512</v>
      </c>
      <c r="E436" s="17" t="s">
        <v>305</v>
      </c>
      <c r="F436" s="347">
        <v>2</v>
      </c>
      <c r="G436" s="40"/>
      <c r="H436" s="43"/>
    </row>
    <row r="437" s="2" customFormat="1" ht="16.8" customHeight="1">
      <c r="A437" s="40"/>
      <c r="B437" s="43"/>
      <c r="C437" s="346" t="s">
        <v>565</v>
      </c>
      <c r="D437" s="346" t="s">
        <v>566</v>
      </c>
      <c r="E437" s="17" t="s">
        <v>305</v>
      </c>
      <c r="F437" s="347">
        <v>2</v>
      </c>
      <c r="G437" s="40"/>
      <c r="H437" s="43"/>
    </row>
    <row r="438" s="2" customFormat="1">
      <c r="A438" s="40"/>
      <c r="B438" s="43"/>
      <c r="C438" s="346" t="s">
        <v>573</v>
      </c>
      <c r="D438" s="346" t="s">
        <v>574</v>
      </c>
      <c r="E438" s="17" t="s">
        <v>305</v>
      </c>
      <c r="F438" s="347">
        <v>6</v>
      </c>
      <c r="G438" s="40"/>
      <c r="H438" s="43"/>
    </row>
    <row r="439" s="2" customFormat="1">
      <c r="A439" s="40"/>
      <c r="B439" s="43"/>
      <c r="C439" s="346" t="s">
        <v>593</v>
      </c>
      <c r="D439" s="346" t="s">
        <v>594</v>
      </c>
      <c r="E439" s="17" t="s">
        <v>495</v>
      </c>
      <c r="F439" s="347">
        <v>6</v>
      </c>
      <c r="G439" s="40"/>
      <c r="H439" s="43"/>
    </row>
    <row r="440" s="2" customFormat="1" ht="16.8" customHeight="1">
      <c r="A440" s="40"/>
      <c r="B440" s="43"/>
      <c r="C440" s="346" t="s">
        <v>606</v>
      </c>
      <c r="D440" s="346" t="s">
        <v>607</v>
      </c>
      <c r="E440" s="17" t="s">
        <v>305</v>
      </c>
      <c r="F440" s="347">
        <v>8</v>
      </c>
      <c r="G440" s="40"/>
      <c r="H440" s="43"/>
    </row>
    <row r="441" s="2" customFormat="1">
      <c r="A441" s="40"/>
      <c r="B441" s="43"/>
      <c r="C441" s="346" t="s">
        <v>700</v>
      </c>
      <c r="D441" s="346" t="s">
        <v>701</v>
      </c>
      <c r="E441" s="17" t="s">
        <v>231</v>
      </c>
      <c r="F441" s="347">
        <v>7.5</v>
      </c>
      <c r="G441" s="40"/>
      <c r="H441" s="43"/>
    </row>
    <row r="442" s="2" customFormat="1" ht="16.8" customHeight="1">
      <c r="A442" s="40"/>
      <c r="B442" s="43"/>
      <c r="C442" s="342" t="s">
        <v>1054</v>
      </c>
      <c r="D442" s="343" t="s">
        <v>139</v>
      </c>
      <c r="E442" s="344" t="s">
        <v>1</v>
      </c>
      <c r="F442" s="345">
        <v>6.0750000000000002</v>
      </c>
      <c r="G442" s="40"/>
      <c r="H442" s="43"/>
    </row>
    <row r="443" s="2" customFormat="1" ht="16.8" customHeight="1">
      <c r="A443" s="40"/>
      <c r="B443" s="43"/>
      <c r="C443" s="342" t="s">
        <v>1120</v>
      </c>
      <c r="D443" s="343" t="s">
        <v>1</v>
      </c>
      <c r="E443" s="344" t="s">
        <v>1</v>
      </c>
      <c r="F443" s="345">
        <v>9</v>
      </c>
      <c r="G443" s="40"/>
      <c r="H443" s="43"/>
    </row>
    <row r="444" s="2" customFormat="1" ht="26.4" customHeight="1">
      <c r="A444" s="40"/>
      <c r="B444" s="43"/>
      <c r="C444" s="341" t="s">
        <v>1123</v>
      </c>
      <c r="D444" s="341" t="s">
        <v>97</v>
      </c>
      <c r="E444" s="40"/>
      <c r="F444" s="40"/>
      <c r="G444" s="40"/>
      <c r="H444" s="43"/>
    </row>
    <row r="445" s="2" customFormat="1" ht="16.8" customHeight="1">
      <c r="A445" s="40"/>
      <c r="B445" s="43"/>
      <c r="C445" s="342" t="s">
        <v>151</v>
      </c>
      <c r="D445" s="343" t="s">
        <v>139</v>
      </c>
      <c r="E445" s="344" t="s">
        <v>1</v>
      </c>
      <c r="F445" s="345">
        <v>1.8899999999999999</v>
      </c>
      <c r="G445" s="40"/>
      <c r="H445" s="43"/>
    </row>
    <row r="446" s="2" customFormat="1" ht="16.8" customHeight="1">
      <c r="A446" s="40"/>
      <c r="B446" s="43"/>
      <c r="C446" s="346" t="s">
        <v>1</v>
      </c>
      <c r="D446" s="346" t="s">
        <v>725</v>
      </c>
      <c r="E446" s="17" t="s">
        <v>1</v>
      </c>
      <c r="F446" s="347">
        <v>1.8899999999999999</v>
      </c>
      <c r="G446" s="40"/>
      <c r="H446" s="43"/>
    </row>
    <row r="447" s="2" customFormat="1" ht="16.8" customHeight="1">
      <c r="A447" s="40"/>
      <c r="B447" s="43"/>
      <c r="C447" s="346" t="s">
        <v>151</v>
      </c>
      <c r="D447" s="346" t="s">
        <v>228</v>
      </c>
      <c r="E447" s="17" t="s">
        <v>1</v>
      </c>
      <c r="F447" s="347">
        <v>1.8899999999999999</v>
      </c>
      <c r="G447" s="40"/>
      <c r="H447" s="43"/>
    </row>
    <row r="448" s="2" customFormat="1" ht="16.8" customHeight="1">
      <c r="A448" s="40"/>
      <c r="B448" s="43"/>
      <c r="C448" s="348" t="s">
        <v>1108</v>
      </c>
      <c r="D448" s="40"/>
      <c r="E448" s="40"/>
      <c r="F448" s="40"/>
      <c r="G448" s="40"/>
      <c r="H448" s="43"/>
    </row>
    <row r="449" s="2" customFormat="1" ht="16.8" customHeight="1">
      <c r="A449" s="40"/>
      <c r="B449" s="43"/>
      <c r="C449" s="346" t="s">
        <v>722</v>
      </c>
      <c r="D449" s="346" t="s">
        <v>723</v>
      </c>
      <c r="E449" s="17" t="s">
        <v>231</v>
      </c>
      <c r="F449" s="347">
        <v>1.8899999999999999</v>
      </c>
      <c r="G449" s="40"/>
      <c r="H449" s="43"/>
    </row>
    <row r="450" s="2" customFormat="1" ht="16.8" customHeight="1">
      <c r="A450" s="40"/>
      <c r="B450" s="43"/>
      <c r="C450" s="346" t="s">
        <v>718</v>
      </c>
      <c r="D450" s="346" t="s">
        <v>719</v>
      </c>
      <c r="E450" s="17" t="s">
        <v>231</v>
      </c>
      <c r="F450" s="347">
        <v>1.8899999999999999</v>
      </c>
      <c r="G450" s="40"/>
      <c r="H450" s="43"/>
    </row>
    <row r="451" s="2" customFormat="1" ht="16.8" customHeight="1">
      <c r="A451" s="40"/>
      <c r="B451" s="43"/>
      <c r="C451" s="342" t="s">
        <v>1109</v>
      </c>
      <c r="D451" s="343" t="s">
        <v>114</v>
      </c>
      <c r="E451" s="344" t="s">
        <v>1</v>
      </c>
      <c r="F451" s="345">
        <v>37.212000000000003</v>
      </c>
      <c r="G451" s="40"/>
      <c r="H451" s="43"/>
    </row>
    <row r="452" s="2" customFormat="1" ht="16.8" customHeight="1">
      <c r="A452" s="40"/>
      <c r="B452" s="43"/>
      <c r="C452" s="342" t="s">
        <v>416</v>
      </c>
      <c r="D452" s="343" t="s">
        <v>1</v>
      </c>
      <c r="E452" s="344" t="s">
        <v>1</v>
      </c>
      <c r="F452" s="345">
        <v>2.5</v>
      </c>
      <c r="G452" s="40"/>
      <c r="H452" s="43"/>
    </row>
    <row r="453" s="2" customFormat="1" ht="16.8" customHeight="1">
      <c r="A453" s="40"/>
      <c r="B453" s="43"/>
      <c r="C453" s="346" t="s">
        <v>1</v>
      </c>
      <c r="D453" s="346" t="s">
        <v>1037</v>
      </c>
      <c r="E453" s="17" t="s">
        <v>1</v>
      </c>
      <c r="F453" s="347">
        <v>2.5</v>
      </c>
      <c r="G453" s="40"/>
      <c r="H453" s="43"/>
    </row>
    <row r="454" s="2" customFormat="1" ht="16.8" customHeight="1">
      <c r="A454" s="40"/>
      <c r="B454" s="43"/>
      <c r="C454" s="346" t="s">
        <v>416</v>
      </c>
      <c r="D454" s="346" t="s">
        <v>228</v>
      </c>
      <c r="E454" s="17" t="s">
        <v>1</v>
      </c>
      <c r="F454" s="347">
        <v>2.5</v>
      </c>
      <c r="G454" s="40"/>
      <c r="H454" s="43"/>
    </row>
    <row r="455" s="2" customFormat="1" ht="16.8" customHeight="1">
      <c r="A455" s="40"/>
      <c r="B455" s="43"/>
      <c r="C455" s="342" t="s">
        <v>127</v>
      </c>
      <c r="D455" s="343" t="s">
        <v>1</v>
      </c>
      <c r="E455" s="344" t="s">
        <v>1</v>
      </c>
      <c r="F455" s="345">
        <v>15.75</v>
      </c>
      <c r="G455" s="40"/>
      <c r="H455" s="43"/>
    </row>
    <row r="456" s="2" customFormat="1" ht="16.8" customHeight="1">
      <c r="A456" s="40"/>
      <c r="B456" s="43"/>
      <c r="C456" s="346" t="s">
        <v>1</v>
      </c>
      <c r="D456" s="346" t="s">
        <v>1018</v>
      </c>
      <c r="E456" s="17" t="s">
        <v>1</v>
      </c>
      <c r="F456" s="347">
        <v>15.75</v>
      </c>
      <c r="G456" s="40"/>
      <c r="H456" s="43"/>
    </row>
    <row r="457" s="2" customFormat="1" ht="16.8" customHeight="1">
      <c r="A457" s="40"/>
      <c r="B457" s="43"/>
      <c r="C457" s="346" t="s">
        <v>127</v>
      </c>
      <c r="D457" s="346" t="s">
        <v>228</v>
      </c>
      <c r="E457" s="17" t="s">
        <v>1</v>
      </c>
      <c r="F457" s="347">
        <v>15.75</v>
      </c>
      <c r="G457" s="40"/>
      <c r="H457" s="43"/>
    </row>
    <row r="458" s="2" customFormat="1" ht="16.8" customHeight="1">
      <c r="A458" s="40"/>
      <c r="B458" s="43"/>
      <c r="C458" s="342" t="s">
        <v>1110</v>
      </c>
      <c r="D458" s="343" t="s">
        <v>114</v>
      </c>
      <c r="E458" s="344" t="s">
        <v>1</v>
      </c>
      <c r="F458" s="345">
        <v>10.5</v>
      </c>
      <c r="G458" s="40"/>
      <c r="H458" s="43"/>
    </row>
    <row r="459" s="2" customFormat="1" ht="16.8" customHeight="1">
      <c r="A459" s="40"/>
      <c r="B459" s="43"/>
      <c r="C459" s="342" t="s">
        <v>111</v>
      </c>
      <c r="D459" s="343" t="s">
        <v>1</v>
      </c>
      <c r="E459" s="344" t="s">
        <v>1</v>
      </c>
      <c r="F459" s="345">
        <v>3.8420000000000001</v>
      </c>
      <c r="G459" s="40"/>
      <c r="H459" s="43"/>
    </row>
    <row r="460" s="2" customFormat="1" ht="16.8" customHeight="1">
      <c r="A460" s="40"/>
      <c r="B460" s="43"/>
      <c r="C460" s="346" t="s">
        <v>1</v>
      </c>
      <c r="D460" s="346" t="s">
        <v>1032</v>
      </c>
      <c r="E460" s="17" t="s">
        <v>1</v>
      </c>
      <c r="F460" s="347">
        <v>3.8420000000000001</v>
      </c>
      <c r="G460" s="40"/>
      <c r="H460" s="43"/>
    </row>
    <row r="461" s="2" customFormat="1" ht="16.8" customHeight="1">
      <c r="A461" s="40"/>
      <c r="B461" s="43"/>
      <c r="C461" s="346" t="s">
        <v>111</v>
      </c>
      <c r="D461" s="346" t="s">
        <v>300</v>
      </c>
      <c r="E461" s="17" t="s">
        <v>1</v>
      </c>
      <c r="F461" s="347">
        <v>3.8420000000000001</v>
      </c>
      <c r="G461" s="40"/>
      <c r="H461" s="43"/>
    </row>
    <row r="462" s="2" customFormat="1" ht="16.8" customHeight="1">
      <c r="A462" s="40"/>
      <c r="B462" s="43"/>
      <c r="C462" s="348" t="s">
        <v>1108</v>
      </c>
      <c r="D462" s="40"/>
      <c r="E462" s="40"/>
      <c r="F462" s="40"/>
      <c r="G462" s="40"/>
      <c r="H462" s="43"/>
    </row>
    <row r="463" s="2" customFormat="1">
      <c r="A463" s="40"/>
      <c r="B463" s="43"/>
      <c r="C463" s="346" t="s">
        <v>295</v>
      </c>
      <c r="D463" s="346" t="s">
        <v>296</v>
      </c>
      <c r="E463" s="17" t="s">
        <v>223</v>
      </c>
      <c r="F463" s="347">
        <v>4.0339999999999998</v>
      </c>
      <c r="G463" s="40"/>
      <c r="H463" s="43"/>
    </row>
    <row r="464" s="2" customFormat="1" ht="16.8" customHeight="1">
      <c r="A464" s="40"/>
      <c r="B464" s="43"/>
      <c r="C464" s="342" t="s">
        <v>130</v>
      </c>
      <c r="D464" s="343" t="s">
        <v>1</v>
      </c>
      <c r="E464" s="344" t="s">
        <v>1</v>
      </c>
      <c r="F464" s="345">
        <v>0.34599999999999997</v>
      </c>
      <c r="G464" s="40"/>
      <c r="H464" s="43"/>
    </row>
    <row r="465" s="2" customFormat="1" ht="16.8" customHeight="1">
      <c r="A465" s="40"/>
      <c r="B465" s="43"/>
      <c r="C465" s="346" t="s">
        <v>1</v>
      </c>
      <c r="D465" s="346" t="s">
        <v>293</v>
      </c>
      <c r="E465" s="17" t="s">
        <v>1</v>
      </c>
      <c r="F465" s="347">
        <v>0.22500000000000001</v>
      </c>
      <c r="G465" s="40"/>
      <c r="H465" s="43"/>
    </row>
    <row r="466" s="2" customFormat="1" ht="16.8" customHeight="1">
      <c r="A466" s="40"/>
      <c r="B466" s="43"/>
      <c r="C466" s="346" t="s">
        <v>1</v>
      </c>
      <c r="D466" s="346" t="s">
        <v>294</v>
      </c>
      <c r="E466" s="17" t="s">
        <v>1</v>
      </c>
      <c r="F466" s="347">
        <v>0.121</v>
      </c>
      <c r="G466" s="40"/>
      <c r="H466" s="43"/>
    </row>
    <row r="467" s="2" customFormat="1" ht="16.8" customHeight="1">
      <c r="A467" s="40"/>
      <c r="B467" s="43"/>
      <c r="C467" s="346" t="s">
        <v>130</v>
      </c>
      <c r="D467" s="346" t="s">
        <v>228</v>
      </c>
      <c r="E467" s="17" t="s">
        <v>1</v>
      </c>
      <c r="F467" s="347">
        <v>0.34599999999999997</v>
      </c>
      <c r="G467" s="40"/>
      <c r="H467" s="43"/>
    </row>
    <row r="468" s="2" customFormat="1" ht="16.8" customHeight="1">
      <c r="A468" s="40"/>
      <c r="B468" s="43"/>
      <c r="C468" s="348" t="s">
        <v>1108</v>
      </c>
      <c r="D468" s="40"/>
      <c r="E468" s="40"/>
      <c r="F468" s="40"/>
      <c r="G468" s="40"/>
      <c r="H468" s="43"/>
    </row>
    <row r="469" s="2" customFormat="1">
      <c r="A469" s="40"/>
      <c r="B469" s="43"/>
      <c r="C469" s="346" t="s">
        <v>290</v>
      </c>
      <c r="D469" s="346" t="s">
        <v>291</v>
      </c>
      <c r="E469" s="17" t="s">
        <v>245</v>
      </c>
      <c r="F469" s="347">
        <v>0.34599999999999997</v>
      </c>
      <c r="G469" s="40"/>
      <c r="H469" s="43"/>
    </row>
    <row r="470" s="2" customFormat="1" ht="16.8" customHeight="1">
      <c r="A470" s="40"/>
      <c r="B470" s="43"/>
      <c r="C470" s="346" t="s">
        <v>243</v>
      </c>
      <c r="D470" s="346" t="s">
        <v>244</v>
      </c>
      <c r="E470" s="17" t="s">
        <v>245</v>
      </c>
      <c r="F470" s="347">
        <v>0.34599999999999997</v>
      </c>
      <c r="G470" s="40"/>
      <c r="H470" s="43"/>
    </row>
    <row r="471" s="2" customFormat="1" ht="16.8" customHeight="1">
      <c r="A471" s="40"/>
      <c r="B471" s="43"/>
      <c r="C471" s="342" t="s">
        <v>133</v>
      </c>
      <c r="D471" s="343" t="s">
        <v>1</v>
      </c>
      <c r="E471" s="344" t="s">
        <v>1</v>
      </c>
      <c r="F471" s="345">
        <v>13.586</v>
      </c>
      <c r="G471" s="40"/>
      <c r="H471" s="43"/>
    </row>
    <row r="472" s="2" customFormat="1" ht="16.8" customHeight="1">
      <c r="A472" s="40"/>
      <c r="B472" s="43"/>
      <c r="C472" s="346" t="s">
        <v>1</v>
      </c>
      <c r="D472" s="346" t="s">
        <v>867</v>
      </c>
      <c r="E472" s="17" t="s">
        <v>1</v>
      </c>
      <c r="F472" s="347">
        <v>4.0339999999999998</v>
      </c>
      <c r="G472" s="40"/>
      <c r="H472" s="43"/>
    </row>
    <row r="473" s="2" customFormat="1" ht="16.8" customHeight="1">
      <c r="A473" s="40"/>
      <c r="B473" s="43"/>
      <c r="C473" s="346" t="s">
        <v>1</v>
      </c>
      <c r="D473" s="346" t="s">
        <v>122</v>
      </c>
      <c r="E473" s="17" t="s">
        <v>1</v>
      </c>
      <c r="F473" s="347">
        <v>9.5519999999999996</v>
      </c>
      <c r="G473" s="40"/>
      <c r="H473" s="43"/>
    </row>
    <row r="474" s="2" customFormat="1" ht="16.8" customHeight="1">
      <c r="A474" s="40"/>
      <c r="B474" s="43"/>
      <c r="C474" s="346" t="s">
        <v>133</v>
      </c>
      <c r="D474" s="346" t="s">
        <v>300</v>
      </c>
      <c r="E474" s="17" t="s">
        <v>1</v>
      </c>
      <c r="F474" s="347">
        <v>13.586</v>
      </c>
      <c r="G474" s="40"/>
      <c r="H474" s="43"/>
    </row>
    <row r="475" s="2" customFormat="1" ht="16.8" customHeight="1">
      <c r="A475" s="40"/>
      <c r="B475" s="43"/>
      <c r="C475" s="348" t="s">
        <v>1108</v>
      </c>
      <c r="D475" s="40"/>
      <c r="E475" s="40"/>
      <c r="F475" s="40"/>
      <c r="G475" s="40"/>
      <c r="H475" s="43"/>
    </row>
    <row r="476" s="2" customFormat="1" ht="16.8" customHeight="1">
      <c r="A476" s="40"/>
      <c r="B476" s="43"/>
      <c r="C476" s="346" t="s">
        <v>864</v>
      </c>
      <c r="D476" s="346" t="s">
        <v>865</v>
      </c>
      <c r="E476" s="17" t="s">
        <v>223</v>
      </c>
      <c r="F476" s="347">
        <v>14.265000000000001</v>
      </c>
      <c r="G476" s="40"/>
      <c r="H476" s="43"/>
    </row>
    <row r="477" s="2" customFormat="1" ht="16.8" customHeight="1">
      <c r="A477" s="40"/>
      <c r="B477" s="43"/>
      <c r="C477" s="342" t="s">
        <v>1111</v>
      </c>
      <c r="D477" s="343" t="s">
        <v>1</v>
      </c>
      <c r="E477" s="344" t="s">
        <v>1</v>
      </c>
      <c r="F477" s="345">
        <v>49.659999999999997</v>
      </c>
      <c r="G477" s="40"/>
      <c r="H477" s="43"/>
    </row>
    <row r="478" s="2" customFormat="1" ht="16.8" customHeight="1">
      <c r="A478" s="40"/>
      <c r="B478" s="43"/>
      <c r="C478" s="342" t="s">
        <v>1057</v>
      </c>
      <c r="D478" s="343" t="s">
        <v>139</v>
      </c>
      <c r="E478" s="344" t="s">
        <v>1</v>
      </c>
      <c r="F478" s="345">
        <v>9.1129999999999995</v>
      </c>
      <c r="G478" s="40"/>
      <c r="H478" s="43"/>
    </row>
    <row r="479" s="2" customFormat="1" ht="16.8" customHeight="1">
      <c r="A479" s="40"/>
      <c r="B479" s="43"/>
      <c r="C479" s="342" t="s">
        <v>125</v>
      </c>
      <c r="D479" s="343" t="s">
        <v>1</v>
      </c>
      <c r="E479" s="344" t="s">
        <v>1</v>
      </c>
      <c r="F479" s="345">
        <v>15.458</v>
      </c>
      <c r="G479" s="40"/>
      <c r="H479" s="43"/>
    </row>
    <row r="480" s="2" customFormat="1" ht="16.8" customHeight="1">
      <c r="A480" s="40"/>
      <c r="B480" s="43"/>
      <c r="C480" s="346" t="s">
        <v>1</v>
      </c>
      <c r="D480" s="346" t="s">
        <v>119</v>
      </c>
      <c r="E480" s="17" t="s">
        <v>1</v>
      </c>
      <c r="F480" s="347">
        <v>15.458</v>
      </c>
      <c r="G480" s="40"/>
      <c r="H480" s="43"/>
    </row>
    <row r="481" s="2" customFormat="1" ht="16.8" customHeight="1">
      <c r="A481" s="40"/>
      <c r="B481" s="43"/>
      <c r="C481" s="346" t="s">
        <v>125</v>
      </c>
      <c r="D481" s="346" t="s">
        <v>300</v>
      </c>
      <c r="E481" s="17" t="s">
        <v>1</v>
      </c>
      <c r="F481" s="347">
        <v>15.458</v>
      </c>
      <c r="G481" s="40"/>
      <c r="H481" s="43"/>
    </row>
    <row r="482" s="2" customFormat="1" ht="16.8" customHeight="1">
      <c r="A482" s="40"/>
      <c r="B482" s="43"/>
      <c r="C482" s="348" t="s">
        <v>1108</v>
      </c>
      <c r="D482" s="40"/>
      <c r="E482" s="40"/>
      <c r="F482" s="40"/>
      <c r="G482" s="40"/>
      <c r="H482" s="43"/>
    </row>
    <row r="483" s="2" customFormat="1" ht="16.8" customHeight="1">
      <c r="A483" s="40"/>
      <c r="B483" s="43"/>
      <c r="C483" s="346" t="s">
        <v>396</v>
      </c>
      <c r="D483" s="346" t="s">
        <v>397</v>
      </c>
      <c r="E483" s="17" t="s">
        <v>223</v>
      </c>
      <c r="F483" s="347">
        <v>16.231000000000002</v>
      </c>
      <c r="G483" s="40"/>
      <c r="H483" s="43"/>
    </row>
    <row r="484" s="2" customFormat="1">
      <c r="A484" s="40"/>
      <c r="B484" s="43"/>
      <c r="C484" s="346" t="s">
        <v>235</v>
      </c>
      <c r="D484" s="346" t="s">
        <v>236</v>
      </c>
      <c r="E484" s="17" t="s">
        <v>223</v>
      </c>
      <c r="F484" s="347">
        <v>15.458</v>
      </c>
      <c r="G484" s="40"/>
      <c r="H484" s="43"/>
    </row>
    <row r="485" s="2" customFormat="1" ht="16.8" customHeight="1">
      <c r="A485" s="40"/>
      <c r="B485" s="43"/>
      <c r="C485" s="346" t="s">
        <v>238</v>
      </c>
      <c r="D485" s="346" t="s">
        <v>239</v>
      </c>
      <c r="E485" s="17" t="s">
        <v>223</v>
      </c>
      <c r="F485" s="347">
        <v>25.010000000000002</v>
      </c>
      <c r="G485" s="40"/>
      <c r="H485" s="43"/>
    </row>
    <row r="486" s="2" customFormat="1">
      <c r="A486" s="40"/>
      <c r="B486" s="43"/>
      <c r="C486" s="346" t="s">
        <v>838</v>
      </c>
      <c r="D486" s="346" t="s">
        <v>839</v>
      </c>
      <c r="E486" s="17" t="s">
        <v>223</v>
      </c>
      <c r="F486" s="347">
        <v>15.458</v>
      </c>
      <c r="G486" s="40"/>
      <c r="H486" s="43"/>
    </row>
    <row r="487" s="2" customFormat="1" ht="16.8" customHeight="1">
      <c r="A487" s="40"/>
      <c r="B487" s="43"/>
      <c r="C487" s="342" t="s">
        <v>117</v>
      </c>
      <c r="D487" s="343" t="s">
        <v>1</v>
      </c>
      <c r="E487" s="344" t="s">
        <v>1</v>
      </c>
      <c r="F487" s="345">
        <v>14.722</v>
      </c>
      <c r="G487" s="40"/>
      <c r="H487" s="43"/>
    </row>
    <row r="488" s="2" customFormat="1" ht="16.8" customHeight="1">
      <c r="A488" s="40"/>
      <c r="B488" s="43"/>
      <c r="C488" s="346" t="s">
        <v>1</v>
      </c>
      <c r="D488" s="346" t="s">
        <v>1034</v>
      </c>
      <c r="E488" s="17" t="s">
        <v>1</v>
      </c>
      <c r="F488" s="347">
        <v>14.722</v>
      </c>
      <c r="G488" s="40"/>
      <c r="H488" s="43"/>
    </row>
    <row r="489" s="2" customFormat="1" ht="16.8" customHeight="1">
      <c r="A489" s="40"/>
      <c r="B489" s="43"/>
      <c r="C489" s="346" t="s">
        <v>117</v>
      </c>
      <c r="D489" s="346" t="s">
        <v>300</v>
      </c>
      <c r="E489" s="17" t="s">
        <v>1</v>
      </c>
      <c r="F489" s="347">
        <v>14.722</v>
      </c>
      <c r="G489" s="40"/>
      <c r="H489" s="43"/>
    </row>
    <row r="490" s="2" customFormat="1" ht="16.8" customHeight="1">
      <c r="A490" s="40"/>
      <c r="B490" s="43"/>
      <c r="C490" s="348" t="s">
        <v>1108</v>
      </c>
      <c r="D490" s="40"/>
      <c r="E490" s="40"/>
      <c r="F490" s="40"/>
      <c r="G490" s="40"/>
      <c r="H490" s="43"/>
    </row>
    <row r="491" s="2" customFormat="1">
      <c r="A491" s="40"/>
      <c r="B491" s="43"/>
      <c r="C491" s="346" t="s">
        <v>331</v>
      </c>
      <c r="D491" s="346" t="s">
        <v>332</v>
      </c>
      <c r="E491" s="17" t="s">
        <v>223</v>
      </c>
      <c r="F491" s="347">
        <v>15.458</v>
      </c>
      <c r="G491" s="40"/>
      <c r="H491" s="43"/>
    </row>
    <row r="492" s="2" customFormat="1" ht="16.8" customHeight="1">
      <c r="A492" s="40"/>
      <c r="B492" s="43"/>
      <c r="C492" s="342" t="s">
        <v>141</v>
      </c>
      <c r="D492" s="343" t="s">
        <v>139</v>
      </c>
      <c r="E492" s="344" t="s">
        <v>1</v>
      </c>
      <c r="F492" s="345">
        <v>6.2999999999999998</v>
      </c>
      <c r="G492" s="40"/>
      <c r="H492" s="43"/>
    </row>
    <row r="493" s="2" customFormat="1" ht="16.8" customHeight="1">
      <c r="A493" s="40"/>
      <c r="B493" s="43"/>
      <c r="C493" s="346" t="s">
        <v>1</v>
      </c>
      <c r="D493" s="346" t="s">
        <v>736</v>
      </c>
      <c r="E493" s="17" t="s">
        <v>1</v>
      </c>
      <c r="F493" s="347">
        <v>6.2999999999999998</v>
      </c>
      <c r="G493" s="40"/>
      <c r="H493" s="43"/>
    </row>
    <row r="494" s="2" customFormat="1" ht="16.8" customHeight="1">
      <c r="A494" s="40"/>
      <c r="B494" s="43"/>
      <c r="C494" s="346" t="s">
        <v>141</v>
      </c>
      <c r="D494" s="346" t="s">
        <v>228</v>
      </c>
      <c r="E494" s="17" t="s">
        <v>1</v>
      </c>
      <c r="F494" s="347">
        <v>6.2999999999999998</v>
      </c>
      <c r="G494" s="40"/>
      <c r="H494" s="43"/>
    </row>
    <row r="495" s="2" customFormat="1" ht="16.8" customHeight="1">
      <c r="A495" s="40"/>
      <c r="B495" s="43"/>
      <c r="C495" s="348" t="s">
        <v>1108</v>
      </c>
      <c r="D495" s="40"/>
      <c r="E495" s="40"/>
      <c r="F495" s="40"/>
      <c r="G495" s="40"/>
      <c r="H495" s="43"/>
    </row>
    <row r="496" s="2" customFormat="1" ht="16.8" customHeight="1">
      <c r="A496" s="40"/>
      <c r="B496" s="43"/>
      <c r="C496" s="346" t="s">
        <v>733</v>
      </c>
      <c r="D496" s="346" t="s">
        <v>734</v>
      </c>
      <c r="E496" s="17" t="s">
        <v>231</v>
      </c>
      <c r="F496" s="347">
        <v>6.2999999999999998</v>
      </c>
      <c r="G496" s="40"/>
      <c r="H496" s="43"/>
    </row>
    <row r="497" s="2" customFormat="1" ht="16.8" customHeight="1">
      <c r="A497" s="40"/>
      <c r="B497" s="43"/>
      <c r="C497" s="346" t="s">
        <v>229</v>
      </c>
      <c r="D497" s="346" t="s">
        <v>230</v>
      </c>
      <c r="E497" s="17" t="s">
        <v>231</v>
      </c>
      <c r="F497" s="347">
        <v>12.6</v>
      </c>
      <c r="G497" s="40"/>
      <c r="H497" s="43"/>
    </row>
    <row r="498" s="2" customFormat="1" ht="16.8" customHeight="1">
      <c r="A498" s="40"/>
      <c r="B498" s="43"/>
      <c r="C498" s="342" t="s">
        <v>113</v>
      </c>
      <c r="D498" s="343" t="s">
        <v>114</v>
      </c>
      <c r="E498" s="344" t="s">
        <v>1</v>
      </c>
      <c r="F498" s="345">
        <v>4.0339999999999998</v>
      </c>
      <c r="G498" s="40"/>
      <c r="H498" s="43"/>
    </row>
    <row r="499" s="2" customFormat="1" ht="16.8" customHeight="1">
      <c r="A499" s="40"/>
      <c r="B499" s="43"/>
      <c r="C499" s="346" t="s">
        <v>1</v>
      </c>
      <c r="D499" s="346" t="s">
        <v>1032</v>
      </c>
      <c r="E499" s="17" t="s">
        <v>1</v>
      </c>
      <c r="F499" s="347">
        <v>3.8420000000000001</v>
      </c>
      <c r="G499" s="40"/>
      <c r="H499" s="43"/>
    </row>
    <row r="500" s="2" customFormat="1" ht="16.8" customHeight="1">
      <c r="A500" s="40"/>
      <c r="B500" s="43"/>
      <c r="C500" s="346" t="s">
        <v>1</v>
      </c>
      <c r="D500" s="346" t="s">
        <v>301</v>
      </c>
      <c r="E500" s="17" t="s">
        <v>1</v>
      </c>
      <c r="F500" s="347">
        <v>0.192</v>
      </c>
      <c r="G500" s="40"/>
      <c r="H500" s="43"/>
    </row>
    <row r="501" s="2" customFormat="1" ht="16.8" customHeight="1">
      <c r="A501" s="40"/>
      <c r="B501" s="43"/>
      <c r="C501" s="346" t="s">
        <v>113</v>
      </c>
      <c r="D501" s="346" t="s">
        <v>228</v>
      </c>
      <c r="E501" s="17" t="s">
        <v>1</v>
      </c>
      <c r="F501" s="347">
        <v>4.0339999999999998</v>
      </c>
      <c r="G501" s="40"/>
      <c r="H501" s="43"/>
    </row>
    <row r="502" s="2" customFormat="1" ht="16.8" customHeight="1">
      <c r="A502" s="40"/>
      <c r="B502" s="43"/>
      <c r="C502" s="348" t="s">
        <v>1108</v>
      </c>
      <c r="D502" s="40"/>
      <c r="E502" s="40"/>
      <c r="F502" s="40"/>
      <c r="G502" s="40"/>
      <c r="H502" s="43"/>
    </row>
    <row r="503" s="2" customFormat="1">
      <c r="A503" s="40"/>
      <c r="B503" s="43"/>
      <c r="C503" s="346" t="s">
        <v>295</v>
      </c>
      <c r="D503" s="346" t="s">
        <v>296</v>
      </c>
      <c r="E503" s="17" t="s">
        <v>223</v>
      </c>
      <c r="F503" s="347">
        <v>4.0339999999999998</v>
      </c>
      <c r="G503" s="40"/>
      <c r="H503" s="43"/>
    </row>
    <row r="504" s="2" customFormat="1">
      <c r="A504" s="40"/>
      <c r="B504" s="43"/>
      <c r="C504" s="346" t="s">
        <v>940</v>
      </c>
      <c r="D504" s="346" t="s">
        <v>941</v>
      </c>
      <c r="E504" s="17" t="s">
        <v>223</v>
      </c>
      <c r="F504" s="347">
        <v>4.6390000000000002</v>
      </c>
      <c r="G504" s="40"/>
      <c r="H504" s="43"/>
    </row>
    <row r="505" s="2" customFormat="1" ht="16.8" customHeight="1">
      <c r="A505" s="40"/>
      <c r="B505" s="43"/>
      <c r="C505" s="346" t="s">
        <v>247</v>
      </c>
      <c r="D505" s="346" t="s">
        <v>248</v>
      </c>
      <c r="E505" s="17" t="s">
        <v>223</v>
      </c>
      <c r="F505" s="347">
        <v>4.0339999999999998</v>
      </c>
      <c r="G505" s="40"/>
      <c r="H505" s="43"/>
    </row>
    <row r="506" s="2" customFormat="1" ht="16.8" customHeight="1">
      <c r="A506" s="40"/>
      <c r="B506" s="43"/>
      <c r="C506" s="346" t="s">
        <v>251</v>
      </c>
      <c r="D506" s="346" t="s">
        <v>252</v>
      </c>
      <c r="E506" s="17" t="s">
        <v>223</v>
      </c>
      <c r="F506" s="347">
        <v>4.0339999999999998</v>
      </c>
      <c r="G506" s="40"/>
      <c r="H506" s="43"/>
    </row>
    <row r="507" s="2" customFormat="1" ht="16.8" customHeight="1">
      <c r="A507" s="40"/>
      <c r="B507" s="43"/>
      <c r="C507" s="346" t="s">
        <v>255</v>
      </c>
      <c r="D507" s="346" t="s">
        <v>256</v>
      </c>
      <c r="E507" s="17" t="s">
        <v>223</v>
      </c>
      <c r="F507" s="347">
        <v>4.0339999999999998</v>
      </c>
      <c r="G507" s="40"/>
      <c r="H507" s="43"/>
    </row>
    <row r="508" s="2" customFormat="1" ht="16.8" customHeight="1">
      <c r="A508" s="40"/>
      <c r="B508" s="43"/>
      <c r="C508" s="346" t="s">
        <v>260</v>
      </c>
      <c r="D508" s="346" t="s">
        <v>261</v>
      </c>
      <c r="E508" s="17" t="s">
        <v>223</v>
      </c>
      <c r="F508" s="347">
        <v>4.0339999999999998</v>
      </c>
      <c r="G508" s="40"/>
      <c r="H508" s="43"/>
    </row>
    <row r="509" s="2" customFormat="1" ht="16.8" customHeight="1">
      <c r="A509" s="40"/>
      <c r="B509" s="43"/>
      <c r="C509" s="346" t="s">
        <v>382</v>
      </c>
      <c r="D509" s="346" t="s">
        <v>383</v>
      </c>
      <c r="E509" s="17" t="s">
        <v>223</v>
      </c>
      <c r="F509" s="347">
        <v>4.0339999999999998</v>
      </c>
      <c r="G509" s="40"/>
      <c r="H509" s="43"/>
    </row>
    <row r="510" s="2" customFormat="1">
      <c r="A510" s="40"/>
      <c r="B510" s="43"/>
      <c r="C510" s="346" t="s">
        <v>696</v>
      </c>
      <c r="D510" s="346" t="s">
        <v>697</v>
      </c>
      <c r="E510" s="17" t="s">
        <v>223</v>
      </c>
      <c r="F510" s="347">
        <v>4.0339999999999998</v>
      </c>
      <c r="G510" s="40"/>
      <c r="H510" s="43"/>
    </row>
    <row r="511" s="2" customFormat="1" ht="16.8" customHeight="1">
      <c r="A511" s="40"/>
      <c r="B511" s="43"/>
      <c r="C511" s="346" t="s">
        <v>818</v>
      </c>
      <c r="D511" s="346" t="s">
        <v>819</v>
      </c>
      <c r="E511" s="17" t="s">
        <v>223</v>
      </c>
      <c r="F511" s="347">
        <v>4.0339999999999998</v>
      </c>
      <c r="G511" s="40"/>
      <c r="H511" s="43"/>
    </row>
    <row r="512" s="2" customFormat="1" ht="16.8" customHeight="1">
      <c r="A512" s="40"/>
      <c r="B512" s="43"/>
      <c r="C512" s="346" t="s">
        <v>864</v>
      </c>
      <c r="D512" s="346" t="s">
        <v>865</v>
      </c>
      <c r="E512" s="17" t="s">
        <v>223</v>
      </c>
      <c r="F512" s="347">
        <v>14.265000000000001</v>
      </c>
      <c r="G512" s="40"/>
      <c r="H512" s="43"/>
    </row>
    <row r="513" s="2" customFormat="1" ht="16.8" customHeight="1">
      <c r="A513" s="40"/>
      <c r="B513" s="43"/>
      <c r="C513" s="346" t="s">
        <v>882</v>
      </c>
      <c r="D513" s="346" t="s">
        <v>883</v>
      </c>
      <c r="E513" s="17" t="s">
        <v>223</v>
      </c>
      <c r="F513" s="347">
        <v>4.0339999999999998</v>
      </c>
      <c r="G513" s="40"/>
      <c r="H513" s="43"/>
    </row>
    <row r="514" s="2" customFormat="1" ht="16.8" customHeight="1">
      <c r="A514" s="40"/>
      <c r="B514" s="43"/>
      <c r="C514" s="346" t="s">
        <v>280</v>
      </c>
      <c r="D514" s="346" t="s">
        <v>281</v>
      </c>
      <c r="E514" s="17" t="s">
        <v>223</v>
      </c>
      <c r="F514" s="347">
        <v>4.6390000000000002</v>
      </c>
      <c r="G514" s="40"/>
      <c r="H514" s="43"/>
    </row>
    <row r="515" s="2" customFormat="1">
      <c r="A515" s="40"/>
      <c r="B515" s="43"/>
      <c r="C515" s="346" t="s">
        <v>290</v>
      </c>
      <c r="D515" s="346" t="s">
        <v>291</v>
      </c>
      <c r="E515" s="17" t="s">
        <v>245</v>
      </c>
      <c r="F515" s="347">
        <v>0.34599999999999997</v>
      </c>
      <c r="G515" s="40"/>
      <c r="H515" s="43"/>
    </row>
    <row r="516" s="2" customFormat="1" ht="16.8" customHeight="1">
      <c r="A516" s="40"/>
      <c r="B516" s="43"/>
      <c r="C516" s="342" t="s">
        <v>136</v>
      </c>
      <c r="D516" s="343" t="s">
        <v>114</v>
      </c>
      <c r="E516" s="344" t="s">
        <v>1</v>
      </c>
      <c r="F516" s="345">
        <v>14.265000000000001</v>
      </c>
      <c r="G516" s="40"/>
      <c r="H516" s="43"/>
    </row>
    <row r="517" s="2" customFormat="1" ht="16.8" customHeight="1">
      <c r="A517" s="40"/>
      <c r="B517" s="43"/>
      <c r="C517" s="346" t="s">
        <v>1</v>
      </c>
      <c r="D517" s="346" t="s">
        <v>867</v>
      </c>
      <c r="E517" s="17" t="s">
        <v>1</v>
      </c>
      <c r="F517" s="347">
        <v>4.0339999999999998</v>
      </c>
      <c r="G517" s="40"/>
      <c r="H517" s="43"/>
    </row>
    <row r="518" s="2" customFormat="1" ht="16.8" customHeight="1">
      <c r="A518" s="40"/>
      <c r="B518" s="43"/>
      <c r="C518" s="346" t="s">
        <v>1</v>
      </c>
      <c r="D518" s="346" t="s">
        <v>122</v>
      </c>
      <c r="E518" s="17" t="s">
        <v>1</v>
      </c>
      <c r="F518" s="347">
        <v>9.5519999999999996</v>
      </c>
      <c r="G518" s="40"/>
      <c r="H518" s="43"/>
    </row>
    <row r="519" s="2" customFormat="1" ht="16.8" customHeight="1">
      <c r="A519" s="40"/>
      <c r="B519" s="43"/>
      <c r="C519" s="346" t="s">
        <v>1</v>
      </c>
      <c r="D519" s="346" t="s">
        <v>868</v>
      </c>
      <c r="E519" s="17" t="s">
        <v>1</v>
      </c>
      <c r="F519" s="347">
        <v>0.67900000000000005</v>
      </c>
      <c r="G519" s="40"/>
      <c r="H519" s="43"/>
    </row>
    <row r="520" s="2" customFormat="1" ht="16.8" customHeight="1">
      <c r="A520" s="40"/>
      <c r="B520" s="43"/>
      <c r="C520" s="346" t="s">
        <v>136</v>
      </c>
      <c r="D520" s="346" t="s">
        <v>228</v>
      </c>
      <c r="E520" s="17" t="s">
        <v>1</v>
      </c>
      <c r="F520" s="347">
        <v>14.265000000000001</v>
      </c>
      <c r="G520" s="40"/>
      <c r="H520" s="43"/>
    </row>
    <row r="521" s="2" customFormat="1" ht="16.8" customHeight="1">
      <c r="A521" s="40"/>
      <c r="B521" s="43"/>
      <c r="C521" s="348" t="s">
        <v>1108</v>
      </c>
      <c r="D521" s="40"/>
      <c r="E521" s="40"/>
      <c r="F521" s="40"/>
      <c r="G521" s="40"/>
      <c r="H521" s="43"/>
    </row>
    <row r="522" s="2" customFormat="1" ht="16.8" customHeight="1">
      <c r="A522" s="40"/>
      <c r="B522" s="43"/>
      <c r="C522" s="346" t="s">
        <v>864</v>
      </c>
      <c r="D522" s="346" t="s">
        <v>865</v>
      </c>
      <c r="E522" s="17" t="s">
        <v>223</v>
      </c>
      <c r="F522" s="347">
        <v>14.265000000000001</v>
      </c>
      <c r="G522" s="40"/>
      <c r="H522" s="43"/>
    </row>
    <row r="523" s="2" customFormat="1" ht="16.8" customHeight="1">
      <c r="A523" s="40"/>
      <c r="B523" s="43"/>
      <c r="C523" s="346" t="s">
        <v>870</v>
      </c>
      <c r="D523" s="346" t="s">
        <v>871</v>
      </c>
      <c r="E523" s="17" t="s">
        <v>223</v>
      </c>
      <c r="F523" s="347">
        <v>14.265000000000001</v>
      </c>
      <c r="G523" s="40"/>
      <c r="H523" s="43"/>
    </row>
    <row r="524" s="2" customFormat="1" ht="16.8" customHeight="1">
      <c r="A524" s="40"/>
      <c r="B524" s="43"/>
      <c r="C524" s="346" t="s">
        <v>874</v>
      </c>
      <c r="D524" s="346" t="s">
        <v>875</v>
      </c>
      <c r="E524" s="17" t="s">
        <v>223</v>
      </c>
      <c r="F524" s="347">
        <v>14.265000000000001</v>
      </c>
      <c r="G524" s="40"/>
      <c r="H524" s="43"/>
    </row>
    <row r="525" s="2" customFormat="1" ht="16.8" customHeight="1">
      <c r="A525" s="40"/>
      <c r="B525" s="43"/>
      <c r="C525" s="346" t="s">
        <v>878</v>
      </c>
      <c r="D525" s="346" t="s">
        <v>879</v>
      </c>
      <c r="E525" s="17" t="s">
        <v>223</v>
      </c>
      <c r="F525" s="347">
        <v>14.265000000000001</v>
      </c>
      <c r="G525" s="40"/>
      <c r="H525" s="43"/>
    </row>
    <row r="526" s="2" customFormat="1">
      <c r="A526" s="40"/>
      <c r="B526" s="43"/>
      <c r="C526" s="346" t="s">
        <v>886</v>
      </c>
      <c r="D526" s="346" t="s">
        <v>887</v>
      </c>
      <c r="E526" s="17" t="s">
        <v>223</v>
      </c>
      <c r="F526" s="347">
        <v>14.265000000000001</v>
      </c>
      <c r="G526" s="40"/>
      <c r="H526" s="43"/>
    </row>
    <row r="527" s="2" customFormat="1" ht="16.8" customHeight="1">
      <c r="A527" s="40"/>
      <c r="B527" s="43"/>
      <c r="C527" s="342" t="s">
        <v>154</v>
      </c>
      <c r="D527" s="343" t="s">
        <v>1</v>
      </c>
      <c r="E527" s="344" t="s">
        <v>1</v>
      </c>
      <c r="F527" s="345">
        <v>9.0969999999999995</v>
      </c>
      <c r="G527" s="40"/>
      <c r="H527" s="43"/>
    </row>
    <row r="528" s="2" customFormat="1" ht="16.8" customHeight="1">
      <c r="A528" s="40"/>
      <c r="B528" s="43"/>
      <c r="C528" s="346" t="s">
        <v>1</v>
      </c>
      <c r="D528" s="346" t="s">
        <v>1033</v>
      </c>
      <c r="E528" s="17" t="s">
        <v>1</v>
      </c>
      <c r="F528" s="347">
        <v>9.0969999999999995</v>
      </c>
      <c r="G528" s="40"/>
      <c r="H528" s="43"/>
    </row>
    <row r="529" s="2" customFormat="1" ht="16.8" customHeight="1">
      <c r="A529" s="40"/>
      <c r="B529" s="43"/>
      <c r="C529" s="346" t="s">
        <v>154</v>
      </c>
      <c r="D529" s="346" t="s">
        <v>300</v>
      </c>
      <c r="E529" s="17" t="s">
        <v>1</v>
      </c>
      <c r="F529" s="347">
        <v>9.0969999999999995</v>
      </c>
      <c r="G529" s="40"/>
      <c r="H529" s="43"/>
    </row>
    <row r="530" s="2" customFormat="1" ht="16.8" customHeight="1">
      <c r="A530" s="40"/>
      <c r="B530" s="43"/>
      <c r="C530" s="348" t="s">
        <v>1108</v>
      </c>
      <c r="D530" s="40"/>
      <c r="E530" s="40"/>
      <c r="F530" s="40"/>
      <c r="G530" s="40"/>
      <c r="H530" s="43"/>
    </row>
    <row r="531" s="2" customFormat="1">
      <c r="A531" s="40"/>
      <c r="B531" s="43"/>
      <c r="C531" s="346" t="s">
        <v>324</v>
      </c>
      <c r="D531" s="346" t="s">
        <v>325</v>
      </c>
      <c r="E531" s="17" t="s">
        <v>223</v>
      </c>
      <c r="F531" s="347">
        <v>9.5519999999999996</v>
      </c>
      <c r="G531" s="40"/>
      <c r="H531" s="43"/>
    </row>
    <row r="532" s="2" customFormat="1" ht="16.8" customHeight="1">
      <c r="A532" s="40"/>
      <c r="B532" s="43"/>
      <c r="C532" s="342" t="s">
        <v>400</v>
      </c>
      <c r="D532" s="343" t="s">
        <v>1113</v>
      </c>
      <c r="E532" s="344" t="s">
        <v>1</v>
      </c>
      <c r="F532" s="345">
        <v>16.231000000000002</v>
      </c>
      <c r="G532" s="40"/>
      <c r="H532" s="43"/>
    </row>
    <row r="533" s="2" customFormat="1" ht="16.8" customHeight="1">
      <c r="A533" s="40"/>
      <c r="B533" s="43"/>
      <c r="C533" s="346" t="s">
        <v>1</v>
      </c>
      <c r="D533" s="346" t="s">
        <v>119</v>
      </c>
      <c r="E533" s="17" t="s">
        <v>1</v>
      </c>
      <c r="F533" s="347">
        <v>15.458</v>
      </c>
      <c r="G533" s="40"/>
      <c r="H533" s="43"/>
    </row>
    <row r="534" s="2" customFormat="1" ht="16.8" customHeight="1">
      <c r="A534" s="40"/>
      <c r="B534" s="43"/>
      <c r="C534" s="346" t="s">
        <v>1</v>
      </c>
      <c r="D534" s="346" t="s">
        <v>399</v>
      </c>
      <c r="E534" s="17" t="s">
        <v>1</v>
      </c>
      <c r="F534" s="347">
        <v>0.77300000000000002</v>
      </c>
      <c r="G534" s="40"/>
      <c r="H534" s="43"/>
    </row>
    <row r="535" s="2" customFormat="1" ht="16.8" customHeight="1">
      <c r="A535" s="40"/>
      <c r="B535" s="43"/>
      <c r="C535" s="346" t="s">
        <v>400</v>
      </c>
      <c r="D535" s="346" t="s">
        <v>228</v>
      </c>
      <c r="E535" s="17" t="s">
        <v>1</v>
      </c>
      <c r="F535" s="347">
        <v>16.231000000000002</v>
      </c>
      <c r="G535" s="40"/>
      <c r="H535" s="43"/>
    </row>
    <row r="536" s="2" customFormat="1" ht="16.8" customHeight="1">
      <c r="A536" s="40"/>
      <c r="B536" s="43"/>
      <c r="C536" s="342" t="s">
        <v>1114</v>
      </c>
      <c r="D536" s="343" t="s">
        <v>114</v>
      </c>
      <c r="E536" s="344" t="s">
        <v>1</v>
      </c>
      <c r="F536" s="345">
        <v>0</v>
      </c>
      <c r="G536" s="40"/>
      <c r="H536" s="43"/>
    </row>
    <row r="537" s="2" customFormat="1" ht="16.8" customHeight="1">
      <c r="A537" s="40"/>
      <c r="B537" s="43"/>
      <c r="C537" s="342" t="s">
        <v>119</v>
      </c>
      <c r="D537" s="343" t="s">
        <v>120</v>
      </c>
      <c r="E537" s="344" t="s">
        <v>1</v>
      </c>
      <c r="F537" s="345">
        <v>15.458</v>
      </c>
      <c r="G537" s="40"/>
      <c r="H537" s="43"/>
    </row>
    <row r="538" s="2" customFormat="1" ht="16.8" customHeight="1">
      <c r="A538" s="40"/>
      <c r="B538" s="43"/>
      <c r="C538" s="346" t="s">
        <v>1</v>
      </c>
      <c r="D538" s="346" t="s">
        <v>1034</v>
      </c>
      <c r="E538" s="17" t="s">
        <v>1</v>
      </c>
      <c r="F538" s="347">
        <v>14.722</v>
      </c>
      <c r="G538" s="40"/>
      <c r="H538" s="43"/>
    </row>
    <row r="539" s="2" customFormat="1" ht="16.8" customHeight="1">
      <c r="A539" s="40"/>
      <c r="B539" s="43"/>
      <c r="C539" s="346" t="s">
        <v>1</v>
      </c>
      <c r="D539" s="346" t="s">
        <v>336</v>
      </c>
      <c r="E539" s="17" t="s">
        <v>1</v>
      </c>
      <c r="F539" s="347">
        <v>0.73599999999999999</v>
      </c>
      <c r="G539" s="40"/>
      <c r="H539" s="43"/>
    </row>
    <row r="540" s="2" customFormat="1" ht="16.8" customHeight="1">
      <c r="A540" s="40"/>
      <c r="B540" s="43"/>
      <c r="C540" s="346" t="s">
        <v>119</v>
      </c>
      <c r="D540" s="346" t="s">
        <v>228</v>
      </c>
      <c r="E540" s="17" t="s">
        <v>1</v>
      </c>
      <c r="F540" s="347">
        <v>15.458</v>
      </c>
      <c r="G540" s="40"/>
      <c r="H540" s="43"/>
    </row>
    <row r="541" s="2" customFormat="1" ht="16.8" customHeight="1">
      <c r="A541" s="40"/>
      <c r="B541" s="43"/>
      <c r="C541" s="348" t="s">
        <v>1108</v>
      </c>
      <c r="D541" s="40"/>
      <c r="E541" s="40"/>
      <c r="F541" s="40"/>
      <c r="G541" s="40"/>
      <c r="H541" s="43"/>
    </row>
    <row r="542" s="2" customFormat="1">
      <c r="A542" s="40"/>
      <c r="B542" s="43"/>
      <c r="C542" s="346" t="s">
        <v>331</v>
      </c>
      <c r="D542" s="346" t="s">
        <v>332</v>
      </c>
      <c r="E542" s="17" t="s">
        <v>223</v>
      </c>
      <c r="F542" s="347">
        <v>15.458</v>
      </c>
      <c r="G542" s="40"/>
      <c r="H542" s="43"/>
    </row>
    <row r="543" s="2" customFormat="1" ht="16.8" customHeight="1">
      <c r="A543" s="40"/>
      <c r="B543" s="43"/>
      <c r="C543" s="346" t="s">
        <v>396</v>
      </c>
      <c r="D543" s="346" t="s">
        <v>397</v>
      </c>
      <c r="E543" s="17" t="s">
        <v>223</v>
      </c>
      <c r="F543" s="347">
        <v>16.231000000000002</v>
      </c>
      <c r="G543" s="40"/>
      <c r="H543" s="43"/>
    </row>
    <row r="544" s="2" customFormat="1" ht="16.8" customHeight="1">
      <c r="A544" s="40"/>
      <c r="B544" s="43"/>
      <c r="C544" s="342" t="s">
        <v>149</v>
      </c>
      <c r="D544" s="343" t="s">
        <v>114</v>
      </c>
      <c r="E544" s="344" t="s">
        <v>1</v>
      </c>
      <c r="F544" s="345">
        <v>1.1339999999999999</v>
      </c>
      <c r="G544" s="40"/>
      <c r="H544" s="43"/>
    </row>
    <row r="545" s="2" customFormat="1" ht="16.8" customHeight="1">
      <c r="A545" s="40"/>
      <c r="B545" s="43"/>
      <c r="C545" s="346" t="s">
        <v>1</v>
      </c>
      <c r="D545" s="346" t="s">
        <v>318</v>
      </c>
      <c r="E545" s="17" t="s">
        <v>1</v>
      </c>
      <c r="F545" s="347">
        <v>1.1339999999999999</v>
      </c>
      <c r="G545" s="40"/>
      <c r="H545" s="43"/>
    </row>
    <row r="546" s="2" customFormat="1" ht="16.8" customHeight="1">
      <c r="A546" s="40"/>
      <c r="B546" s="43"/>
      <c r="C546" s="346" t="s">
        <v>149</v>
      </c>
      <c r="D546" s="346" t="s">
        <v>228</v>
      </c>
      <c r="E546" s="17" t="s">
        <v>1</v>
      </c>
      <c r="F546" s="347">
        <v>1.1339999999999999</v>
      </c>
      <c r="G546" s="40"/>
      <c r="H546" s="43"/>
    </row>
    <row r="547" s="2" customFormat="1" ht="16.8" customHeight="1">
      <c r="A547" s="40"/>
      <c r="B547" s="43"/>
      <c r="C547" s="348" t="s">
        <v>1108</v>
      </c>
      <c r="D547" s="40"/>
      <c r="E547" s="40"/>
      <c r="F547" s="40"/>
      <c r="G547" s="40"/>
      <c r="H547" s="43"/>
    </row>
    <row r="548" s="2" customFormat="1" ht="16.8" customHeight="1">
      <c r="A548" s="40"/>
      <c r="B548" s="43"/>
      <c r="C548" s="346" t="s">
        <v>315</v>
      </c>
      <c r="D548" s="346" t="s">
        <v>316</v>
      </c>
      <c r="E548" s="17" t="s">
        <v>223</v>
      </c>
      <c r="F548" s="347">
        <v>1.1339999999999999</v>
      </c>
      <c r="G548" s="40"/>
      <c r="H548" s="43"/>
    </row>
    <row r="549" s="2" customFormat="1" ht="16.8" customHeight="1">
      <c r="A549" s="40"/>
      <c r="B549" s="43"/>
      <c r="C549" s="346" t="s">
        <v>722</v>
      </c>
      <c r="D549" s="346" t="s">
        <v>723</v>
      </c>
      <c r="E549" s="17" t="s">
        <v>231</v>
      </c>
      <c r="F549" s="347">
        <v>1.8899999999999999</v>
      </c>
      <c r="G549" s="40"/>
      <c r="H549" s="43"/>
    </row>
    <row r="550" s="2" customFormat="1" ht="16.8" customHeight="1">
      <c r="A550" s="40"/>
      <c r="B550" s="43"/>
      <c r="C550" s="342" t="s">
        <v>1115</v>
      </c>
      <c r="D550" s="343" t="s">
        <v>1</v>
      </c>
      <c r="E550" s="344" t="s">
        <v>1</v>
      </c>
      <c r="F550" s="345">
        <v>39.020000000000003</v>
      </c>
      <c r="G550" s="40"/>
      <c r="H550" s="43"/>
    </row>
    <row r="551" s="2" customFormat="1" ht="16.8" customHeight="1">
      <c r="A551" s="40"/>
      <c r="B551" s="43"/>
      <c r="C551" s="342" t="s">
        <v>147</v>
      </c>
      <c r="D551" s="343" t="s">
        <v>1</v>
      </c>
      <c r="E551" s="344" t="s">
        <v>1</v>
      </c>
      <c r="F551" s="345">
        <v>4.0339999999999998</v>
      </c>
      <c r="G551" s="40"/>
      <c r="H551" s="43"/>
    </row>
    <row r="552" s="2" customFormat="1" ht="16.8" customHeight="1">
      <c r="A552" s="40"/>
      <c r="B552" s="43"/>
      <c r="C552" s="346" t="s">
        <v>1</v>
      </c>
      <c r="D552" s="346" t="s">
        <v>113</v>
      </c>
      <c r="E552" s="17" t="s">
        <v>1</v>
      </c>
      <c r="F552" s="347">
        <v>4.0339999999999998</v>
      </c>
      <c r="G552" s="40"/>
      <c r="H552" s="43"/>
    </row>
    <row r="553" s="2" customFormat="1" ht="16.8" customHeight="1">
      <c r="A553" s="40"/>
      <c r="B553" s="43"/>
      <c r="C553" s="346" t="s">
        <v>147</v>
      </c>
      <c r="D553" s="346" t="s">
        <v>228</v>
      </c>
      <c r="E553" s="17" t="s">
        <v>1</v>
      </c>
      <c r="F553" s="347">
        <v>4.0339999999999998</v>
      </c>
      <c r="G553" s="40"/>
      <c r="H553" s="43"/>
    </row>
    <row r="554" s="2" customFormat="1" ht="16.8" customHeight="1">
      <c r="A554" s="40"/>
      <c r="B554" s="43"/>
      <c r="C554" s="348" t="s">
        <v>1108</v>
      </c>
      <c r="D554" s="40"/>
      <c r="E554" s="40"/>
      <c r="F554" s="40"/>
      <c r="G554" s="40"/>
      <c r="H554" s="43"/>
    </row>
    <row r="555" s="2" customFormat="1">
      <c r="A555" s="40"/>
      <c r="B555" s="43"/>
      <c r="C555" s="346" t="s">
        <v>696</v>
      </c>
      <c r="D555" s="346" t="s">
        <v>697</v>
      </c>
      <c r="E555" s="17" t="s">
        <v>223</v>
      </c>
      <c r="F555" s="347">
        <v>4.0339999999999998</v>
      </c>
      <c r="G555" s="40"/>
      <c r="H555" s="43"/>
    </row>
    <row r="556" s="2" customFormat="1" ht="16.8" customHeight="1">
      <c r="A556" s="40"/>
      <c r="B556" s="43"/>
      <c r="C556" s="346" t="s">
        <v>276</v>
      </c>
      <c r="D556" s="346" t="s">
        <v>277</v>
      </c>
      <c r="E556" s="17" t="s">
        <v>223</v>
      </c>
      <c r="F556" s="347">
        <v>4.0339999999999998</v>
      </c>
      <c r="G556" s="40"/>
      <c r="H556" s="43"/>
    </row>
    <row r="557" s="2" customFormat="1" ht="16.8" customHeight="1">
      <c r="A557" s="40"/>
      <c r="B557" s="43"/>
      <c r="C557" s="342" t="s">
        <v>122</v>
      </c>
      <c r="D557" s="343" t="s">
        <v>123</v>
      </c>
      <c r="E557" s="344" t="s">
        <v>1</v>
      </c>
      <c r="F557" s="345">
        <v>9.5519999999999996</v>
      </c>
      <c r="G557" s="40"/>
      <c r="H557" s="43"/>
    </row>
    <row r="558" s="2" customFormat="1" ht="16.8" customHeight="1">
      <c r="A558" s="40"/>
      <c r="B558" s="43"/>
      <c r="C558" s="346" t="s">
        <v>1</v>
      </c>
      <c r="D558" s="346" t="s">
        <v>1033</v>
      </c>
      <c r="E558" s="17" t="s">
        <v>1</v>
      </c>
      <c r="F558" s="347">
        <v>9.0969999999999995</v>
      </c>
      <c r="G558" s="40"/>
      <c r="H558" s="43"/>
    </row>
    <row r="559" s="2" customFormat="1" ht="16.8" customHeight="1">
      <c r="A559" s="40"/>
      <c r="B559" s="43"/>
      <c r="C559" s="346" t="s">
        <v>1</v>
      </c>
      <c r="D559" s="346" t="s">
        <v>329</v>
      </c>
      <c r="E559" s="17" t="s">
        <v>1</v>
      </c>
      <c r="F559" s="347">
        <v>0.45500000000000002</v>
      </c>
      <c r="G559" s="40"/>
      <c r="H559" s="43"/>
    </row>
    <row r="560" s="2" customFormat="1" ht="16.8" customHeight="1">
      <c r="A560" s="40"/>
      <c r="B560" s="43"/>
      <c r="C560" s="346" t="s">
        <v>122</v>
      </c>
      <c r="D560" s="346" t="s">
        <v>228</v>
      </c>
      <c r="E560" s="17" t="s">
        <v>1</v>
      </c>
      <c r="F560" s="347">
        <v>9.5519999999999996</v>
      </c>
      <c r="G560" s="40"/>
      <c r="H560" s="43"/>
    </row>
    <row r="561" s="2" customFormat="1" ht="16.8" customHeight="1">
      <c r="A561" s="40"/>
      <c r="B561" s="43"/>
      <c r="C561" s="348" t="s">
        <v>1108</v>
      </c>
      <c r="D561" s="40"/>
      <c r="E561" s="40"/>
      <c r="F561" s="40"/>
      <c r="G561" s="40"/>
      <c r="H561" s="43"/>
    </row>
    <row r="562" s="2" customFormat="1">
      <c r="A562" s="40"/>
      <c r="B562" s="43"/>
      <c r="C562" s="346" t="s">
        <v>324</v>
      </c>
      <c r="D562" s="346" t="s">
        <v>325</v>
      </c>
      <c r="E562" s="17" t="s">
        <v>223</v>
      </c>
      <c r="F562" s="347">
        <v>9.5519999999999996</v>
      </c>
      <c r="G562" s="40"/>
      <c r="H562" s="43"/>
    </row>
    <row r="563" s="2" customFormat="1" ht="16.8" customHeight="1">
      <c r="A563" s="40"/>
      <c r="B563" s="43"/>
      <c r="C563" s="346" t="s">
        <v>238</v>
      </c>
      <c r="D563" s="346" t="s">
        <v>239</v>
      </c>
      <c r="E563" s="17" t="s">
        <v>223</v>
      </c>
      <c r="F563" s="347">
        <v>25.010000000000002</v>
      </c>
      <c r="G563" s="40"/>
      <c r="H563" s="43"/>
    </row>
    <row r="564" s="2" customFormat="1" ht="16.8" customHeight="1">
      <c r="A564" s="40"/>
      <c r="B564" s="43"/>
      <c r="C564" s="346" t="s">
        <v>864</v>
      </c>
      <c r="D564" s="346" t="s">
        <v>865</v>
      </c>
      <c r="E564" s="17" t="s">
        <v>223</v>
      </c>
      <c r="F564" s="347">
        <v>14.265000000000001</v>
      </c>
      <c r="G564" s="40"/>
      <c r="H564" s="43"/>
    </row>
    <row r="565" s="2" customFormat="1" ht="16.8" customHeight="1">
      <c r="A565" s="40"/>
      <c r="B565" s="43"/>
      <c r="C565" s="342" t="s">
        <v>1116</v>
      </c>
      <c r="D565" s="343" t="s">
        <v>1117</v>
      </c>
      <c r="E565" s="344" t="s">
        <v>1</v>
      </c>
      <c r="F565" s="345">
        <v>16.538</v>
      </c>
      <c r="G565" s="40"/>
      <c r="H565" s="43"/>
    </row>
    <row r="566" s="2" customFormat="1" ht="16.8" customHeight="1">
      <c r="A566" s="40"/>
      <c r="B566" s="43"/>
      <c r="C566" s="342" t="s">
        <v>156</v>
      </c>
      <c r="D566" s="343" t="s">
        <v>157</v>
      </c>
      <c r="E566" s="344" t="s">
        <v>1</v>
      </c>
      <c r="F566" s="345">
        <v>0</v>
      </c>
      <c r="G566" s="40"/>
      <c r="H566" s="43"/>
    </row>
    <row r="567" s="2" customFormat="1" ht="16.8" customHeight="1">
      <c r="A567" s="40"/>
      <c r="B567" s="43"/>
      <c r="C567" s="346" t="s">
        <v>1</v>
      </c>
      <c r="D567" s="346" t="s">
        <v>1124</v>
      </c>
      <c r="E567" s="17" t="s">
        <v>1</v>
      </c>
      <c r="F567" s="347">
        <v>0</v>
      </c>
      <c r="G567" s="40"/>
      <c r="H567" s="43"/>
    </row>
    <row r="568" s="2" customFormat="1" ht="16.8" customHeight="1">
      <c r="A568" s="40"/>
      <c r="B568" s="43"/>
      <c r="C568" s="346" t="s">
        <v>156</v>
      </c>
      <c r="D568" s="346" t="s">
        <v>228</v>
      </c>
      <c r="E568" s="17" t="s">
        <v>1</v>
      </c>
      <c r="F568" s="347">
        <v>0</v>
      </c>
      <c r="G568" s="40"/>
      <c r="H568" s="43"/>
    </row>
    <row r="569" s="2" customFormat="1" ht="16.8" customHeight="1">
      <c r="A569" s="40"/>
      <c r="B569" s="43"/>
      <c r="C569" s="342" t="s">
        <v>159</v>
      </c>
      <c r="D569" s="343" t="s">
        <v>139</v>
      </c>
      <c r="E569" s="344" t="s">
        <v>1</v>
      </c>
      <c r="F569" s="345">
        <v>2</v>
      </c>
      <c r="G569" s="40"/>
      <c r="H569" s="43"/>
    </row>
    <row r="570" s="2" customFormat="1" ht="16.8" customHeight="1">
      <c r="A570" s="40"/>
      <c r="B570" s="43"/>
      <c r="C570" s="346" t="s">
        <v>1</v>
      </c>
      <c r="D570" s="346" t="s">
        <v>91</v>
      </c>
      <c r="E570" s="17" t="s">
        <v>1</v>
      </c>
      <c r="F570" s="347">
        <v>2</v>
      </c>
      <c r="G570" s="40"/>
      <c r="H570" s="43"/>
    </row>
    <row r="571" s="2" customFormat="1" ht="16.8" customHeight="1">
      <c r="A571" s="40"/>
      <c r="B571" s="43"/>
      <c r="C571" s="346" t="s">
        <v>159</v>
      </c>
      <c r="D571" s="346" t="s">
        <v>228</v>
      </c>
      <c r="E571" s="17" t="s">
        <v>1</v>
      </c>
      <c r="F571" s="347">
        <v>2</v>
      </c>
      <c r="G571" s="40"/>
      <c r="H571" s="43"/>
    </row>
    <row r="572" s="2" customFormat="1">
      <c r="A572" s="40"/>
      <c r="B572" s="43"/>
      <c r="C572" s="342" t="s">
        <v>145</v>
      </c>
      <c r="D572" s="343" t="s">
        <v>146</v>
      </c>
      <c r="E572" s="344" t="s">
        <v>1</v>
      </c>
      <c r="F572" s="345">
        <v>3</v>
      </c>
      <c r="G572" s="40"/>
      <c r="H572" s="43"/>
    </row>
    <row r="573" s="2" customFormat="1" ht="16.8" customHeight="1">
      <c r="A573" s="40"/>
      <c r="B573" s="43"/>
      <c r="C573" s="346" t="s">
        <v>1</v>
      </c>
      <c r="D573" s="346" t="s">
        <v>307</v>
      </c>
      <c r="E573" s="17" t="s">
        <v>1</v>
      </c>
      <c r="F573" s="347">
        <v>2</v>
      </c>
      <c r="G573" s="40"/>
      <c r="H573" s="43"/>
    </row>
    <row r="574" s="2" customFormat="1" ht="16.8" customHeight="1">
      <c r="A574" s="40"/>
      <c r="B574" s="43"/>
      <c r="C574" s="346" t="s">
        <v>1</v>
      </c>
      <c r="D574" s="346" t="s">
        <v>1015</v>
      </c>
      <c r="E574" s="17" t="s">
        <v>1</v>
      </c>
      <c r="F574" s="347">
        <v>1</v>
      </c>
      <c r="G574" s="40"/>
      <c r="H574" s="43"/>
    </row>
    <row r="575" s="2" customFormat="1" ht="16.8" customHeight="1">
      <c r="A575" s="40"/>
      <c r="B575" s="43"/>
      <c r="C575" s="346" t="s">
        <v>145</v>
      </c>
      <c r="D575" s="346" t="s">
        <v>228</v>
      </c>
      <c r="E575" s="17" t="s">
        <v>1</v>
      </c>
      <c r="F575" s="347">
        <v>3</v>
      </c>
      <c r="G575" s="40"/>
      <c r="H575" s="43"/>
    </row>
    <row r="576" s="2" customFormat="1" ht="16.8" customHeight="1">
      <c r="A576" s="40"/>
      <c r="B576" s="43"/>
      <c r="C576" s="342" t="s">
        <v>143</v>
      </c>
      <c r="D576" s="343" t="s">
        <v>139</v>
      </c>
      <c r="E576" s="344" t="s">
        <v>1</v>
      </c>
      <c r="F576" s="345">
        <v>0</v>
      </c>
      <c r="G576" s="40"/>
      <c r="H576" s="43"/>
    </row>
    <row r="577" s="2" customFormat="1" ht="16.8" customHeight="1">
      <c r="A577" s="40"/>
      <c r="B577" s="43"/>
      <c r="C577" s="342" t="s">
        <v>148</v>
      </c>
      <c r="D577" s="343" t="s">
        <v>139</v>
      </c>
      <c r="E577" s="344" t="s">
        <v>1</v>
      </c>
      <c r="F577" s="345">
        <v>1</v>
      </c>
      <c r="G577" s="40"/>
      <c r="H577" s="43"/>
    </row>
    <row r="578" s="2" customFormat="1" ht="16.8" customHeight="1">
      <c r="A578" s="40"/>
      <c r="B578" s="43"/>
      <c r="C578" s="346" t="s">
        <v>1</v>
      </c>
      <c r="D578" s="346" t="s">
        <v>85</v>
      </c>
      <c r="E578" s="17" t="s">
        <v>1</v>
      </c>
      <c r="F578" s="347">
        <v>1</v>
      </c>
      <c r="G578" s="40"/>
      <c r="H578" s="43"/>
    </row>
    <row r="579" s="2" customFormat="1" ht="16.8" customHeight="1">
      <c r="A579" s="40"/>
      <c r="B579" s="43"/>
      <c r="C579" s="346" t="s">
        <v>148</v>
      </c>
      <c r="D579" s="346" t="s">
        <v>228</v>
      </c>
      <c r="E579" s="17" t="s">
        <v>1</v>
      </c>
      <c r="F579" s="347">
        <v>1</v>
      </c>
      <c r="G579" s="40"/>
      <c r="H579" s="43"/>
    </row>
    <row r="580" s="2" customFormat="1" ht="16.8" customHeight="1">
      <c r="A580" s="40"/>
      <c r="B580" s="43"/>
      <c r="C580" s="342" t="s">
        <v>138</v>
      </c>
      <c r="D580" s="343" t="s">
        <v>139</v>
      </c>
      <c r="E580" s="344" t="s">
        <v>1</v>
      </c>
      <c r="F580" s="345">
        <v>1</v>
      </c>
      <c r="G580" s="40"/>
      <c r="H580" s="43"/>
    </row>
    <row r="581" s="2" customFormat="1" ht="16.8" customHeight="1">
      <c r="A581" s="40"/>
      <c r="B581" s="43"/>
      <c r="C581" s="346" t="s">
        <v>1</v>
      </c>
      <c r="D581" s="346" t="s">
        <v>1045</v>
      </c>
      <c r="E581" s="17" t="s">
        <v>1</v>
      </c>
      <c r="F581" s="347">
        <v>1</v>
      </c>
      <c r="G581" s="40"/>
      <c r="H581" s="43"/>
    </row>
    <row r="582" s="2" customFormat="1" ht="16.8" customHeight="1">
      <c r="A582" s="40"/>
      <c r="B582" s="43"/>
      <c r="C582" s="346" t="s">
        <v>138</v>
      </c>
      <c r="D582" s="346" t="s">
        <v>228</v>
      </c>
      <c r="E582" s="17" t="s">
        <v>1</v>
      </c>
      <c r="F582" s="347">
        <v>1</v>
      </c>
      <c r="G582" s="40"/>
      <c r="H582" s="43"/>
    </row>
    <row r="583" s="2" customFormat="1" ht="16.8" customHeight="1">
      <c r="A583" s="40"/>
      <c r="B583" s="43"/>
      <c r="C583" s="348" t="s">
        <v>1108</v>
      </c>
      <c r="D583" s="40"/>
      <c r="E583" s="40"/>
      <c r="F583" s="40"/>
      <c r="G583" s="40"/>
      <c r="H583" s="43"/>
    </row>
    <row r="584" s="2" customFormat="1" ht="16.8" customHeight="1">
      <c r="A584" s="40"/>
      <c r="B584" s="43"/>
      <c r="C584" s="346" t="s">
        <v>893</v>
      </c>
      <c r="D584" s="346" t="s">
        <v>894</v>
      </c>
      <c r="E584" s="17" t="s">
        <v>305</v>
      </c>
      <c r="F584" s="347">
        <v>1</v>
      </c>
      <c r="G584" s="40"/>
      <c r="H584" s="43"/>
    </row>
    <row r="585" s="2" customFormat="1" ht="16.8" customHeight="1">
      <c r="A585" s="40"/>
      <c r="B585" s="43"/>
      <c r="C585" s="346" t="s">
        <v>903</v>
      </c>
      <c r="D585" s="346" t="s">
        <v>904</v>
      </c>
      <c r="E585" s="17" t="s">
        <v>305</v>
      </c>
      <c r="F585" s="347">
        <v>1</v>
      </c>
      <c r="G585" s="40"/>
      <c r="H585" s="43"/>
    </row>
    <row r="586" s="2" customFormat="1" ht="16.8" customHeight="1">
      <c r="A586" s="40"/>
      <c r="B586" s="43"/>
      <c r="C586" s="342" t="s">
        <v>144</v>
      </c>
      <c r="D586" s="343" t="s">
        <v>139</v>
      </c>
      <c r="E586" s="344" t="s">
        <v>1</v>
      </c>
      <c r="F586" s="345">
        <v>2</v>
      </c>
      <c r="G586" s="40"/>
      <c r="H586" s="43"/>
    </row>
    <row r="587" s="2" customFormat="1" ht="16.8" customHeight="1">
      <c r="A587" s="40"/>
      <c r="B587" s="43"/>
      <c r="C587" s="346" t="s">
        <v>1</v>
      </c>
      <c r="D587" s="346" t="s">
        <v>1007</v>
      </c>
      <c r="E587" s="17" t="s">
        <v>1</v>
      </c>
      <c r="F587" s="347">
        <v>1</v>
      </c>
      <c r="G587" s="40"/>
      <c r="H587" s="43"/>
    </row>
    <row r="588" s="2" customFormat="1" ht="16.8" customHeight="1">
      <c r="A588" s="40"/>
      <c r="B588" s="43"/>
      <c r="C588" s="346" t="s">
        <v>1</v>
      </c>
      <c r="D588" s="346" t="s">
        <v>1008</v>
      </c>
      <c r="E588" s="17" t="s">
        <v>1</v>
      </c>
      <c r="F588" s="347">
        <v>1</v>
      </c>
      <c r="G588" s="40"/>
      <c r="H588" s="43"/>
    </row>
    <row r="589" s="2" customFormat="1" ht="16.8" customHeight="1">
      <c r="A589" s="40"/>
      <c r="B589" s="43"/>
      <c r="C589" s="346" t="s">
        <v>144</v>
      </c>
      <c r="D589" s="346" t="s">
        <v>228</v>
      </c>
      <c r="E589" s="17" t="s">
        <v>1</v>
      </c>
      <c r="F589" s="347">
        <v>2</v>
      </c>
      <c r="G589" s="40"/>
      <c r="H589" s="43"/>
    </row>
    <row r="590" s="2" customFormat="1" ht="16.8" customHeight="1">
      <c r="A590" s="40"/>
      <c r="B590" s="43"/>
      <c r="C590" s="342" t="s">
        <v>978</v>
      </c>
      <c r="D590" s="343" t="s">
        <v>139</v>
      </c>
      <c r="E590" s="344" t="s">
        <v>1</v>
      </c>
      <c r="F590" s="345">
        <v>1</v>
      </c>
      <c r="G590" s="40"/>
      <c r="H590" s="43"/>
    </row>
    <row r="591" s="2" customFormat="1" ht="16.8" customHeight="1">
      <c r="A591" s="40"/>
      <c r="B591" s="43"/>
      <c r="C591" s="346" t="s">
        <v>1</v>
      </c>
      <c r="D591" s="346" t="s">
        <v>1039</v>
      </c>
      <c r="E591" s="17" t="s">
        <v>1</v>
      </c>
      <c r="F591" s="347">
        <v>1</v>
      </c>
      <c r="G591" s="40"/>
      <c r="H591" s="43"/>
    </row>
    <row r="592" s="2" customFormat="1" ht="16.8" customHeight="1">
      <c r="A592" s="40"/>
      <c r="B592" s="43"/>
      <c r="C592" s="346" t="s">
        <v>978</v>
      </c>
      <c r="D592" s="346" t="s">
        <v>228</v>
      </c>
      <c r="E592" s="17" t="s">
        <v>1</v>
      </c>
      <c r="F592" s="347">
        <v>1</v>
      </c>
      <c r="G592" s="40"/>
      <c r="H592" s="43"/>
    </row>
    <row r="593" s="2" customFormat="1" ht="16.8" customHeight="1">
      <c r="A593" s="40"/>
      <c r="B593" s="43"/>
      <c r="C593" s="348" t="s">
        <v>1108</v>
      </c>
      <c r="D593" s="40"/>
      <c r="E593" s="40"/>
      <c r="F593" s="40"/>
      <c r="G593" s="40"/>
      <c r="H593" s="43"/>
    </row>
    <row r="594" s="2" customFormat="1">
      <c r="A594" s="40"/>
      <c r="B594" s="43"/>
      <c r="C594" s="346" t="s">
        <v>1009</v>
      </c>
      <c r="D594" s="346" t="s">
        <v>1010</v>
      </c>
      <c r="E594" s="17" t="s">
        <v>495</v>
      </c>
      <c r="F594" s="347">
        <v>1</v>
      </c>
      <c r="G594" s="40"/>
      <c r="H594" s="43"/>
    </row>
    <row r="595" s="2" customFormat="1" ht="16.8" customHeight="1">
      <c r="A595" s="40"/>
      <c r="B595" s="43"/>
      <c r="C595" s="346" t="s">
        <v>893</v>
      </c>
      <c r="D595" s="346" t="s">
        <v>894</v>
      </c>
      <c r="E595" s="17" t="s">
        <v>305</v>
      </c>
      <c r="F595" s="347">
        <v>1</v>
      </c>
      <c r="G595" s="40"/>
      <c r="H595" s="43"/>
    </row>
    <row r="596" s="2" customFormat="1" ht="16.8" customHeight="1">
      <c r="A596" s="40"/>
      <c r="B596" s="43"/>
      <c r="C596" s="346" t="s">
        <v>438</v>
      </c>
      <c r="D596" s="346" t="s">
        <v>439</v>
      </c>
      <c r="E596" s="17" t="s">
        <v>305</v>
      </c>
      <c r="F596" s="347">
        <v>1</v>
      </c>
      <c r="G596" s="40"/>
      <c r="H596" s="43"/>
    </row>
    <row r="597" s="2" customFormat="1" ht="16.8" customHeight="1">
      <c r="A597" s="40"/>
      <c r="B597" s="43"/>
      <c r="C597" s="346" t="s">
        <v>477</v>
      </c>
      <c r="D597" s="346" t="s">
        <v>478</v>
      </c>
      <c r="E597" s="17" t="s">
        <v>305</v>
      </c>
      <c r="F597" s="347">
        <v>2</v>
      </c>
      <c r="G597" s="40"/>
      <c r="H597" s="43"/>
    </row>
    <row r="598" s="2" customFormat="1" ht="16.8" customHeight="1">
      <c r="A598" s="40"/>
      <c r="B598" s="43"/>
      <c r="C598" s="346" t="s">
        <v>994</v>
      </c>
      <c r="D598" s="346" t="s">
        <v>995</v>
      </c>
      <c r="E598" s="17" t="s">
        <v>305</v>
      </c>
      <c r="F598" s="347">
        <v>1</v>
      </c>
      <c r="G598" s="40"/>
      <c r="H598" s="43"/>
    </row>
    <row r="599" s="2" customFormat="1" ht="16.8" customHeight="1">
      <c r="A599" s="40"/>
      <c r="B599" s="43"/>
      <c r="C599" s="346" t="s">
        <v>1000</v>
      </c>
      <c r="D599" s="346" t="s">
        <v>1001</v>
      </c>
      <c r="E599" s="17" t="s">
        <v>305</v>
      </c>
      <c r="F599" s="347">
        <v>1</v>
      </c>
      <c r="G599" s="40"/>
      <c r="H599" s="43"/>
    </row>
    <row r="600" s="2" customFormat="1">
      <c r="A600" s="40"/>
      <c r="B600" s="43"/>
      <c r="C600" s="346" t="s">
        <v>573</v>
      </c>
      <c r="D600" s="346" t="s">
        <v>574</v>
      </c>
      <c r="E600" s="17" t="s">
        <v>305</v>
      </c>
      <c r="F600" s="347">
        <v>2</v>
      </c>
      <c r="G600" s="40"/>
      <c r="H600" s="43"/>
    </row>
    <row r="601" s="2" customFormat="1">
      <c r="A601" s="40"/>
      <c r="B601" s="43"/>
      <c r="C601" s="346" t="s">
        <v>593</v>
      </c>
      <c r="D601" s="346" t="s">
        <v>594</v>
      </c>
      <c r="E601" s="17" t="s">
        <v>495</v>
      </c>
      <c r="F601" s="347">
        <v>1</v>
      </c>
      <c r="G601" s="40"/>
      <c r="H601" s="43"/>
    </row>
    <row r="602" s="2" customFormat="1" ht="16.8" customHeight="1">
      <c r="A602" s="40"/>
      <c r="B602" s="43"/>
      <c r="C602" s="346" t="s">
        <v>606</v>
      </c>
      <c r="D602" s="346" t="s">
        <v>607</v>
      </c>
      <c r="E602" s="17" t="s">
        <v>305</v>
      </c>
      <c r="F602" s="347">
        <v>2</v>
      </c>
      <c r="G602" s="40"/>
      <c r="H602" s="43"/>
    </row>
    <row r="603" s="2" customFormat="1">
      <c r="A603" s="40"/>
      <c r="B603" s="43"/>
      <c r="C603" s="346" t="s">
        <v>700</v>
      </c>
      <c r="D603" s="346" t="s">
        <v>701</v>
      </c>
      <c r="E603" s="17" t="s">
        <v>231</v>
      </c>
      <c r="F603" s="347">
        <v>1.5</v>
      </c>
      <c r="G603" s="40"/>
      <c r="H603" s="43"/>
    </row>
    <row r="604" s="2" customFormat="1" ht="16.8" customHeight="1">
      <c r="A604" s="40"/>
      <c r="B604" s="43"/>
      <c r="C604" s="342" t="s">
        <v>153</v>
      </c>
      <c r="D604" s="343" t="s">
        <v>139</v>
      </c>
      <c r="E604" s="344" t="s">
        <v>1</v>
      </c>
      <c r="F604" s="345">
        <v>2</v>
      </c>
      <c r="G604" s="40"/>
      <c r="H604" s="43"/>
    </row>
    <row r="605" s="2" customFormat="1" ht="16.8" customHeight="1">
      <c r="A605" s="40"/>
      <c r="B605" s="43"/>
      <c r="C605" s="346" t="s">
        <v>1</v>
      </c>
      <c r="D605" s="346" t="s">
        <v>993</v>
      </c>
      <c r="E605" s="17" t="s">
        <v>1</v>
      </c>
      <c r="F605" s="347">
        <v>2</v>
      </c>
      <c r="G605" s="40"/>
      <c r="H605" s="43"/>
    </row>
    <row r="606" s="2" customFormat="1" ht="16.8" customHeight="1">
      <c r="A606" s="40"/>
      <c r="B606" s="43"/>
      <c r="C606" s="346" t="s">
        <v>153</v>
      </c>
      <c r="D606" s="346" t="s">
        <v>228</v>
      </c>
      <c r="E606" s="17" t="s">
        <v>1</v>
      </c>
      <c r="F606" s="347">
        <v>2</v>
      </c>
      <c r="G606" s="40"/>
      <c r="H606" s="43"/>
    </row>
    <row r="607" s="2" customFormat="1" ht="16.8" customHeight="1">
      <c r="A607" s="40"/>
      <c r="B607" s="43"/>
      <c r="C607" s="342" t="s">
        <v>1054</v>
      </c>
      <c r="D607" s="343" t="s">
        <v>139</v>
      </c>
      <c r="E607" s="344" t="s">
        <v>1</v>
      </c>
      <c r="F607" s="345">
        <v>6.0750000000000002</v>
      </c>
      <c r="G607" s="40"/>
      <c r="H607" s="43"/>
    </row>
    <row r="608" s="2" customFormat="1" ht="16.8" customHeight="1">
      <c r="A608" s="40"/>
      <c r="B608" s="43"/>
      <c r="C608" s="342" t="s">
        <v>1120</v>
      </c>
      <c r="D608" s="343" t="s">
        <v>1</v>
      </c>
      <c r="E608" s="344" t="s">
        <v>1</v>
      </c>
      <c r="F608" s="345">
        <v>9</v>
      </c>
      <c r="G608" s="40"/>
      <c r="H608" s="43"/>
    </row>
    <row r="609" s="2" customFormat="1" ht="26.4" customHeight="1">
      <c r="A609" s="40"/>
      <c r="B609" s="43"/>
      <c r="C609" s="341" t="s">
        <v>1125</v>
      </c>
      <c r="D609" s="341" t="s">
        <v>100</v>
      </c>
      <c r="E609" s="40"/>
      <c r="F609" s="40"/>
      <c r="G609" s="40"/>
      <c r="H609" s="43"/>
    </row>
    <row r="610" s="2" customFormat="1" ht="16.8" customHeight="1">
      <c r="A610" s="40"/>
      <c r="B610" s="43"/>
      <c r="C610" s="342" t="s">
        <v>151</v>
      </c>
      <c r="D610" s="343" t="s">
        <v>139</v>
      </c>
      <c r="E610" s="344" t="s">
        <v>1</v>
      </c>
      <c r="F610" s="345">
        <v>2.52</v>
      </c>
      <c r="G610" s="40"/>
      <c r="H610" s="43"/>
    </row>
    <row r="611" s="2" customFormat="1" ht="16.8" customHeight="1">
      <c r="A611" s="40"/>
      <c r="B611" s="43"/>
      <c r="C611" s="346" t="s">
        <v>1</v>
      </c>
      <c r="D611" s="346" t="s">
        <v>1126</v>
      </c>
      <c r="E611" s="17" t="s">
        <v>1</v>
      </c>
      <c r="F611" s="347">
        <v>2.52</v>
      </c>
      <c r="G611" s="40"/>
      <c r="H611" s="43"/>
    </row>
    <row r="612" s="2" customFormat="1" ht="16.8" customHeight="1">
      <c r="A612" s="40"/>
      <c r="B612" s="43"/>
      <c r="C612" s="346" t="s">
        <v>151</v>
      </c>
      <c r="D612" s="346" t="s">
        <v>228</v>
      </c>
      <c r="E612" s="17" t="s">
        <v>1</v>
      </c>
      <c r="F612" s="347">
        <v>2.52</v>
      </c>
      <c r="G612" s="40"/>
      <c r="H612" s="43"/>
    </row>
    <row r="613" s="2" customFormat="1" ht="16.8" customHeight="1">
      <c r="A613" s="40"/>
      <c r="B613" s="43"/>
      <c r="C613" s="342" t="s">
        <v>1109</v>
      </c>
      <c r="D613" s="343" t="s">
        <v>114</v>
      </c>
      <c r="E613" s="344" t="s">
        <v>1</v>
      </c>
      <c r="F613" s="345">
        <v>37.212000000000003</v>
      </c>
      <c r="G613" s="40"/>
      <c r="H613" s="43"/>
    </row>
    <row r="614" s="2" customFormat="1" ht="16.8" customHeight="1">
      <c r="A614" s="40"/>
      <c r="B614" s="43"/>
      <c r="C614" s="342" t="s">
        <v>416</v>
      </c>
      <c r="D614" s="343" t="s">
        <v>1</v>
      </c>
      <c r="E614" s="344" t="s">
        <v>1</v>
      </c>
      <c r="F614" s="345">
        <v>20</v>
      </c>
      <c r="G614" s="40"/>
      <c r="H614" s="43"/>
    </row>
    <row r="615" s="2" customFormat="1" ht="16.8" customHeight="1">
      <c r="A615" s="40"/>
      <c r="B615" s="43"/>
      <c r="C615" s="346" t="s">
        <v>1</v>
      </c>
      <c r="D615" s="346" t="s">
        <v>1127</v>
      </c>
      <c r="E615" s="17" t="s">
        <v>1</v>
      </c>
      <c r="F615" s="347">
        <v>15</v>
      </c>
      <c r="G615" s="40"/>
      <c r="H615" s="43"/>
    </row>
    <row r="616" s="2" customFormat="1" ht="16.8" customHeight="1">
      <c r="A616" s="40"/>
      <c r="B616" s="43"/>
      <c r="C616" s="346" t="s">
        <v>1</v>
      </c>
      <c r="D616" s="346" t="s">
        <v>1128</v>
      </c>
      <c r="E616" s="17" t="s">
        <v>1</v>
      </c>
      <c r="F616" s="347">
        <v>5</v>
      </c>
      <c r="G616" s="40"/>
      <c r="H616" s="43"/>
    </row>
    <row r="617" s="2" customFormat="1" ht="16.8" customHeight="1">
      <c r="A617" s="40"/>
      <c r="B617" s="43"/>
      <c r="C617" s="346" t="s">
        <v>416</v>
      </c>
      <c r="D617" s="346" t="s">
        <v>228</v>
      </c>
      <c r="E617" s="17" t="s">
        <v>1</v>
      </c>
      <c r="F617" s="347">
        <v>20</v>
      </c>
      <c r="G617" s="40"/>
      <c r="H617" s="43"/>
    </row>
    <row r="618" s="2" customFormat="1" ht="16.8" customHeight="1">
      <c r="A618" s="40"/>
      <c r="B618" s="43"/>
      <c r="C618" s="342" t="s">
        <v>127</v>
      </c>
      <c r="D618" s="343" t="s">
        <v>1</v>
      </c>
      <c r="E618" s="344" t="s">
        <v>1</v>
      </c>
      <c r="F618" s="345">
        <v>10.5</v>
      </c>
      <c r="G618" s="40"/>
      <c r="H618" s="43"/>
    </row>
    <row r="619" s="2" customFormat="1" ht="16.8" customHeight="1">
      <c r="A619" s="40"/>
      <c r="B619" s="43"/>
      <c r="C619" s="346" t="s">
        <v>1</v>
      </c>
      <c r="D619" s="346" t="s">
        <v>1129</v>
      </c>
      <c r="E619" s="17" t="s">
        <v>1</v>
      </c>
      <c r="F619" s="347">
        <v>10.5</v>
      </c>
      <c r="G619" s="40"/>
      <c r="H619" s="43"/>
    </row>
    <row r="620" s="2" customFormat="1" ht="16.8" customHeight="1">
      <c r="A620" s="40"/>
      <c r="B620" s="43"/>
      <c r="C620" s="346" t="s">
        <v>127</v>
      </c>
      <c r="D620" s="346" t="s">
        <v>228</v>
      </c>
      <c r="E620" s="17" t="s">
        <v>1</v>
      </c>
      <c r="F620" s="347">
        <v>10.5</v>
      </c>
      <c r="G620" s="40"/>
      <c r="H620" s="43"/>
    </row>
    <row r="621" s="2" customFormat="1" ht="16.8" customHeight="1">
      <c r="A621" s="40"/>
      <c r="B621" s="43"/>
      <c r="C621" s="342" t="s">
        <v>1110</v>
      </c>
      <c r="D621" s="343" t="s">
        <v>114</v>
      </c>
      <c r="E621" s="344" t="s">
        <v>1</v>
      </c>
      <c r="F621" s="345">
        <v>10.5</v>
      </c>
      <c r="G621" s="40"/>
      <c r="H621" s="43"/>
    </row>
    <row r="622" s="2" customFormat="1" ht="16.8" customHeight="1">
      <c r="A622" s="40"/>
      <c r="B622" s="43"/>
      <c r="C622" s="342" t="s">
        <v>111</v>
      </c>
      <c r="D622" s="343" t="s">
        <v>1</v>
      </c>
      <c r="E622" s="344" t="s">
        <v>1</v>
      </c>
      <c r="F622" s="345">
        <v>15.138</v>
      </c>
      <c r="G622" s="40"/>
      <c r="H622" s="43"/>
    </row>
    <row r="623" s="2" customFormat="1" ht="16.8" customHeight="1">
      <c r="A623" s="40"/>
      <c r="B623" s="43"/>
      <c r="C623" s="346" t="s">
        <v>1</v>
      </c>
      <c r="D623" s="346" t="s">
        <v>1063</v>
      </c>
      <c r="E623" s="17" t="s">
        <v>1</v>
      </c>
      <c r="F623" s="347">
        <v>15.138</v>
      </c>
      <c r="G623" s="40"/>
      <c r="H623" s="43"/>
    </row>
    <row r="624" s="2" customFormat="1" ht="16.8" customHeight="1">
      <c r="A624" s="40"/>
      <c r="B624" s="43"/>
      <c r="C624" s="346" t="s">
        <v>111</v>
      </c>
      <c r="D624" s="346" t="s">
        <v>300</v>
      </c>
      <c r="E624" s="17" t="s">
        <v>1</v>
      </c>
      <c r="F624" s="347">
        <v>15.138</v>
      </c>
      <c r="G624" s="40"/>
      <c r="H624" s="43"/>
    </row>
    <row r="625" s="2" customFormat="1" ht="16.8" customHeight="1">
      <c r="A625" s="40"/>
      <c r="B625" s="43"/>
      <c r="C625" s="348" t="s">
        <v>1108</v>
      </c>
      <c r="D625" s="40"/>
      <c r="E625" s="40"/>
      <c r="F625" s="40"/>
      <c r="G625" s="40"/>
      <c r="H625" s="43"/>
    </row>
    <row r="626" s="2" customFormat="1">
      <c r="A626" s="40"/>
      <c r="B626" s="43"/>
      <c r="C626" s="346" t="s">
        <v>295</v>
      </c>
      <c r="D626" s="346" t="s">
        <v>296</v>
      </c>
      <c r="E626" s="17" t="s">
        <v>223</v>
      </c>
      <c r="F626" s="347">
        <v>15.895</v>
      </c>
      <c r="G626" s="40"/>
      <c r="H626" s="43"/>
    </row>
    <row r="627" s="2" customFormat="1" ht="16.8" customHeight="1">
      <c r="A627" s="40"/>
      <c r="B627" s="43"/>
      <c r="C627" s="342" t="s">
        <v>130</v>
      </c>
      <c r="D627" s="343" t="s">
        <v>1</v>
      </c>
      <c r="E627" s="344" t="s">
        <v>1</v>
      </c>
      <c r="F627" s="345">
        <v>0.70199999999999996</v>
      </c>
      <c r="G627" s="40"/>
      <c r="H627" s="43"/>
    </row>
    <row r="628" s="2" customFormat="1" ht="16.8" customHeight="1">
      <c r="A628" s="40"/>
      <c r="B628" s="43"/>
      <c r="C628" s="346" t="s">
        <v>1</v>
      </c>
      <c r="D628" s="346" t="s">
        <v>293</v>
      </c>
      <c r="E628" s="17" t="s">
        <v>1</v>
      </c>
      <c r="F628" s="347">
        <v>0.22500000000000001</v>
      </c>
      <c r="G628" s="40"/>
      <c r="H628" s="43"/>
    </row>
    <row r="629" s="2" customFormat="1" ht="16.8" customHeight="1">
      <c r="A629" s="40"/>
      <c r="B629" s="43"/>
      <c r="C629" s="346" t="s">
        <v>1</v>
      </c>
      <c r="D629" s="346" t="s">
        <v>294</v>
      </c>
      <c r="E629" s="17" t="s">
        <v>1</v>
      </c>
      <c r="F629" s="347">
        <v>0.47699999999999998</v>
      </c>
      <c r="G629" s="40"/>
      <c r="H629" s="43"/>
    </row>
    <row r="630" s="2" customFormat="1" ht="16.8" customHeight="1">
      <c r="A630" s="40"/>
      <c r="B630" s="43"/>
      <c r="C630" s="346" t="s">
        <v>130</v>
      </c>
      <c r="D630" s="346" t="s">
        <v>228</v>
      </c>
      <c r="E630" s="17" t="s">
        <v>1</v>
      </c>
      <c r="F630" s="347">
        <v>0.70199999999999996</v>
      </c>
      <c r="G630" s="40"/>
      <c r="H630" s="43"/>
    </row>
    <row r="631" s="2" customFormat="1" ht="16.8" customHeight="1">
      <c r="A631" s="40"/>
      <c r="B631" s="43"/>
      <c r="C631" s="342" t="s">
        <v>133</v>
      </c>
      <c r="D631" s="343" t="s">
        <v>1</v>
      </c>
      <c r="E631" s="344" t="s">
        <v>1</v>
      </c>
      <c r="F631" s="345">
        <v>64.628</v>
      </c>
      <c r="G631" s="40"/>
      <c r="H631" s="43"/>
    </row>
    <row r="632" s="2" customFormat="1" ht="16.8" customHeight="1">
      <c r="A632" s="40"/>
      <c r="B632" s="43"/>
      <c r="C632" s="346" t="s">
        <v>1</v>
      </c>
      <c r="D632" s="346" t="s">
        <v>867</v>
      </c>
      <c r="E632" s="17" t="s">
        <v>1</v>
      </c>
      <c r="F632" s="347">
        <v>15.895</v>
      </c>
      <c r="G632" s="40"/>
      <c r="H632" s="43"/>
    </row>
    <row r="633" s="2" customFormat="1" ht="16.8" customHeight="1">
      <c r="A633" s="40"/>
      <c r="B633" s="43"/>
      <c r="C633" s="346" t="s">
        <v>1</v>
      </c>
      <c r="D633" s="346" t="s">
        <v>122</v>
      </c>
      <c r="E633" s="17" t="s">
        <v>1</v>
      </c>
      <c r="F633" s="347">
        <v>48.732999999999997</v>
      </c>
      <c r="G633" s="40"/>
      <c r="H633" s="43"/>
    </row>
    <row r="634" s="2" customFormat="1" ht="16.8" customHeight="1">
      <c r="A634" s="40"/>
      <c r="B634" s="43"/>
      <c r="C634" s="346" t="s">
        <v>133</v>
      </c>
      <c r="D634" s="346" t="s">
        <v>300</v>
      </c>
      <c r="E634" s="17" t="s">
        <v>1</v>
      </c>
      <c r="F634" s="347">
        <v>64.628</v>
      </c>
      <c r="G634" s="40"/>
      <c r="H634" s="43"/>
    </row>
    <row r="635" s="2" customFormat="1" ht="16.8" customHeight="1">
      <c r="A635" s="40"/>
      <c r="B635" s="43"/>
      <c r="C635" s="348" t="s">
        <v>1108</v>
      </c>
      <c r="D635" s="40"/>
      <c r="E635" s="40"/>
      <c r="F635" s="40"/>
      <c r="G635" s="40"/>
      <c r="H635" s="43"/>
    </row>
    <row r="636" s="2" customFormat="1" ht="16.8" customHeight="1">
      <c r="A636" s="40"/>
      <c r="B636" s="43"/>
      <c r="C636" s="346" t="s">
        <v>864</v>
      </c>
      <c r="D636" s="346" t="s">
        <v>865</v>
      </c>
      <c r="E636" s="17" t="s">
        <v>223</v>
      </c>
      <c r="F636" s="347">
        <v>67.858999999999995</v>
      </c>
      <c r="G636" s="40"/>
      <c r="H636" s="43"/>
    </row>
    <row r="637" s="2" customFormat="1" ht="16.8" customHeight="1">
      <c r="A637" s="40"/>
      <c r="B637" s="43"/>
      <c r="C637" s="342" t="s">
        <v>1111</v>
      </c>
      <c r="D637" s="343" t="s">
        <v>1</v>
      </c>
      <c r="E637" s="344" t="s">
        <v>1</v>
      </c>
      <c r="F637" s="345">
        <v>49.659999999999997</v>
      </c>
      <c r="G637" s="40"/>
      <c r="H637" s="43"/>
    </row>
    <row r="638" s="2" customFormat="1" ht="16.8" customHeight="1">
      <c r="A638" s="40"/>
      <c r="B638" s="43"/>
      <c r="C638" s="342" t="s">
        <v>1057</v>
      </c>
      <c r="D638" s="343" t="s">
        <v>139</v>
      </c>
      <c r="E638" s="344" t="s">
        <v>1</v>
      </c>
      <c r="F638" s="345">
        <v>17.879999999999999</v>
      </c>
      <c r="G638" s="40"/>
      <c r="H638" s="43"/>
    </row>
    <row r="639" s="2" customFormat="1" ht="16.8" customHeight="1">
      <c r="A639" s="40"/>
      <c r="B639" s="43"/>
      <c r="C639" s="346" t="s">
        <v>1</v>
      </c>
      <c r="D639" s="346" t="s">
        <v>1097</v>
      </c>
      <c r="E639" s="17" t="s">
        <v>1</v>
      </c>
      <c r="F639" s="347">
        <v>17.879999999999999</v>
      </c>
      <c r="G639" s="40"/>
      <c r="H639" s="43"/>
    </row>
    <row r="640" s="2" customFormat="1" ht="16.8" customHeight="1">
      <c r="A640" s="40"/>
      <c r="B640" s="43"/>
      <c r="C640" s="346" t="s">
        <v>1057</v>
      </c>
      <c r="D640" s="346" t="s">
        <v>300</v>
      </c>
      <c r="E640" s="17" t="s">
        <v>1</v>
      </c>
      <c r="F640" s="347">
        <v>17.879999999999999</v>
      </c>
      <c r="G640" s="40"/>
      <c r="H640" s="43"/>
    </row>
    <row r="641" s="2" customFormat="1" ht="16.8" customHeight="1">
      <c r="A641" s="40"/>
      <c r="B641" s="43"/>
      <c r="C641" s="348" t="s">
        <v>1108</v>
      </c>
      <c r="D641" s="40"/>
      <c r="E641" s="40"/>
      <c r="F641" s="40"/>
      <c r="G641" s="40"/>
      <c r="H641" s="43"/>
    </row>
    <row r="642" s="2" customFormat="1" ht="16.8" customHeight="1">
      <c r="A642" s="40"/>
      <c r="B642" s="43"/>
      <c r="C642" s="346" t="s">
        <v>1094</v>
      </c>
      <c r="D642" s="346" t="s">
        <v>1095</v>
      </c>
      <c r="E642" s="17" t="s">
        <v>223</v>
      </c>
      <c r="F642" s="347">
        <v>18.774000000000001</v>
      </c>
      <c r="G642" s="40"/>
      <c r="H642" s="43"/>
    </row>
    <row r="643" s="2" customFormat="1" ht="16.8" customHeight="1">
      <c r="A643" s="40"/>
      <c r="B643" s="43"/>
      <c r="C643" s="342" t="s">
        <v>125</v>
      </c>
      <c r="D643" s="343" t="s">
        <v>1</v>
      </c>
      <c r="E643" s="344" t="s">
        <v>1</v>
      </c>
      <c r="F643" s="345">
        <v>1.5620000000000001</v>
      </c>
      <c r="G643" s="40"/>
      <c r="H643" s="43"/>
    </row>
    <row r="644" s="2" customFormat="1" ht="16.8" customHeight="1">
      <c r="A644" s="40"/>
      <c r="B644" s="43"/>
      <c r="C644" s="346" t="s">
        <v>1</v>
      </c>
      <c r="D644" s="346" t="s">
        <v>119</v>
      </c>
      <c r="E644" s="17" t="s">
        <v>1</v>
      </c>
      <c r="F644" s="347">
        <v>1.5620000000000001</v>
      </c>
      <c r="G644" s="40"/>
      <c r="H644" s="43"/>
    </row>
    <row r="645" s="2" customFormat="1" ht="16.8" customHeight="1">
      <c r="A645" s="40"/>
      <c r="B645" s="43"/>
      <c r="C645" s="346" t="s">
        <v>125</v>
      </c>
      <c r="D645" s="346" t="s">
        <v>300</v>
      </c>
      <c r="E645" s="17" t="s">
        <v>1</v>
      </c>
      <c r="F645" s="347">
        <v>1.5620000000000001</v>
      </c>
      <c r="G645" s="40"/>
      <c r="H645" s="43"/>
    </row>
    <row r="646" s="2" customFormat="1" ht="16.8" customHeight="1">
      <c r="A646" s="40"/>
      <c r="B646" s="43"/>
      <c r="C646" s="348" t="s">
        <v>1108</v>
      </c>
      <c r="D646" s="40"/>
      <c r="E646" s="40"/>
      <c r="F646" s="40"/>
      <c r="G646" s="40"/>
      <c r="H646" s="43"/>
    </row>
    <row r="647" s="2" customFormat="1">
      <c r="A647" s="40"/>
      <c r="B647" s="43"/>
      <c r="C647" s="346" t="s">
        <v>235</v>
      </c>
      <c r="D647" s="346" t="s">
        <v>236</v>
      </c>
      <c r="E647" s="17" t="s">
        <v>223</v>
      </c>
      <c r="F647" s="347">
        <v>1.5620000000000001</v>
      </c>
      <c r="G647" s="40"/>
      <c r="H647" s="43"/>
    </row>
    <row r="648" s="2" customFormat="1" ht="16.8" customHeight="1">
      <c r="A648" s="40"/>
      <c r="B648" s="43"/>
      <c r="C648" s="346" t="s">
        <v>238</v>
      </c>
      <c r="D648" s="346" t="s">
        <v>239</v>
      </c>
      <c r="E648" s="17" t="s">
        <v>223</v>
      </c>
      <c r="F648" s="347">
        <v>50.295000000000002</v>
      </c>
      <c r="G648" s="40"/>
      <c r="H648" s="43"/>
    </row>
    <row r="649" s="2" customFormat="1" ht="16.8" customHeight="1">
      <c r="A649" s="40"/>
      <c r="B649" s="43"/>
      <c r="C649" s="342" t="s">
        <v>117</v>
      </c>
      <c r="D649" s="343" t="s">
        <v>1</v>
      </c>
      <c r="E649" s="344" t="s">
        <v>1</v>
      </c>
      <c r="F649" s="345">
        <v>1.488</v>
      </c>
      <c r="G649" s="40"/>
      <c r="H649" s="43"/>
    </row>
    <row r="650" s="2" customFormat="1" ht="16.8" customHeight="1">
      <c r="A650" s="40"/>
      <c r="B650" s="43"/>
      <c r="C650" s="346" t="s">
        <v>1</v>
      </c>
      <c r="D650" s="346" t="s">
        <v>1065</v>
      </c>
      <c r="E650" s="17" t="s">
        <v>1</v>
      </c>
      <c r="F650" s="347">
        <v>1.488</v>
      </c>
      <c r="G650" s="40"/>
      <c r="H650" s="43"/>
    </row>
    <row r="651" s="2" customFormat="1" ht="16.8" customHeight="1">
      <c r="A651" s="40"/>
      <c r="B651" s="43"/>
      <c r="C651" s="346" t="s">
        <v>117</v>
      </c>
      <c r="D651" s="346" t="s">
        <v>300</v>
      </c>
      <c r="E651" s="17" t="s">
        <v>1</v>
      </c>
      <c r="F651" s="347">
        <v>1.488</v>
      </c>
      <c r="G651" s="40"/>
      <c r="H651" s="43"/>
    </row>
    <row r="652" s="2" customFormat="1" ht="16.8" customHeight="1">
      <c r="A652" s="40"/>
      <c r="B652" s="43"/>
      <c r="C652" s="348" t="s">
        <v>1108</v>
      </c>
      <c r="D652" s="40"/>
      <c r="E652" s="40"/>
      <c r="F652" s="40"/>
      <c r="G652" s="40"/>
      <c r="H652" s="43"/>
    </row>
    <row r="653" s="2" customFormat="1">
      <c r="A653" s="40"/>
      <c r="B653" s="43"/>
      <c r="C653" s="346" t="s">
        <v>331</v>
      </c>
      <c r="D653" s="346" t="s">
        <v>332</v>
      </c>
      <c r="E653" s="17" t="s">
        <v>223</v>
      </c>
      <c r="F653" s="347">
        <v>1.5620000000000001</v>
      </c>
      <c r="G653" s="40"/>
      <c r="H653" s="43"/>
    </row>
    <row r="654" s="2" customFormat="1" ht="16.8" customHeight="1">
      <c r="A654" s="40"/>
      <c r="B654" s="43"/>
      <c r="C654" s="342" t="s">
        <v>141</v>
      </c>
      <c r="D654" s="343" t="s">
        <v>139</v>
      </c>
      <c r="E654" s="344" t="s">
        <v>1</v>
      </c>
      <c r="F654" s="345">
        <v>15.119999999999999</v>
      </c>
      <c r="G654" s="40"/>
      <c r="H654" s="43"/>
    </row>
    <row r="655" s="2" customFormat="1" ht="16.8" customHeight="1">
      <c r="A655" s="40"/>
      <c r="B655" s="43"/>
      <c r="C655" s="346" t="s">
        <v>1</v>
      </c>
      <c r="D655" s="346" t="s">
        <v>1130</v>
      </c>
      <c r="E655" s="17" t="s">
        <v>1</v>
      </c>
      <c r="F655" s="347">
        <v>15.119999999999999</v>
      </c>
      <c r="G655" s="40"/>
      <c r="H655" s="43"/>
    </row>
    <row r="656" s="2" customFormat="1" ht="16.8" customHeight="1">
      <c r="A656" s="40"/>
      <c r="B656" s="43"/>
      <c r="C656" s="346" t="s">
        <v>141</v>
      </c>
      <c r="D656" s="346" t="s">
        <v>228</v>
      </c>
      <c r="E656" s="17" t="s">
        <v>1</v>
      </c>
      <c r="F656" s="347">
        <v>15.119999999999999</v>
      </c>
      <c r="G656" s="40"/>
      <c r="H656" s="43"/>
    </row>
    <row r="657" s="2" customFormat="1" ht="16.8" customHeight="1">
      <c r="A657" s="40"/>
      <c r="B657" s="43"/>
      <c r="C657" s="342" t="s">
        <v>113</v>
      </c>
      <c r="D657" s="343" t="s">
        <v>114</v>
      </c>
      <c r="E657" s="344" t="s">
        <v>1</v>
      </c>
      <c r="F657" s="345">
        <v>15.895</v>
      </c>
      <c r="G657" s="40"/>
      <c r="H657" s="43"/>
    </row>
    <row r="658" s="2" customFormat="1" ht="16.8" customHeight="1">
      <c r="A658" s="40"/>
      <c r="B658" s="43"/>
      <c r="C658" s="346" t="s">
        <v>1</v>
      </c>
      <c r="D658" s="346" t="s">
        <v>1063</v>
      </c>
      <c r="E658" s="17" t="s">
        <v>1</v>
      </c>
      <c r="F658" s="347">
        <v>15.138</v>
      </c>
      <c r="G658" s="40"/>
      <c r="H658" s="43"/>
    </row>
    <row r="659" s="2" customFormat="1" ht="16.8" customHeight="1">
      <c r="A659" s="40"/>
      <c r="B659" s="43"/>
      <c r="C659" s="346" t="s">
        <v>1</v>
      </c>
      <c r="D659" s="346" t="s">
        <v>301</v>
      </c>
      <c r="E659" s="17" t="s">
        <v>1</v>
      </c>
      <c r="F659" s="347">
        <v>0.75700000000000001</v>
      </c>
      <c r="G659" s="40"/>
      <c r="H659" s="43"/>
    </row>
    <row r="660" s="2" customFormat="1" ht="16.8" customHeight="1">
      <c r="A660" s="40"/>
      <c r="B660" s="43"/>
      <c r="C660" s="346" t="s">
        <v>113</v>
      </c>
      <c r="D660" s="346" t="s">
        <v>228</v>
      </c>
      <c r="E660" s="17" t="s">
        <v>1</v>
      </c>
      <c r="F660" s="347">
        <v>15.895</v>
      </c>
      <c r="G660" s="40"/>
      <c r="H660" s="43"/>
    </row>
    <row r="661" s="2" customFormat="1" ht="16.8" customHeight="1">
      <c r="A661" s="40"/>
      <c r="B661" s="43"/>
      <c r="C661" s="348" t="s">
        <v>1108</v>
      </c>
      <c r="D661" s="40"/>
      <c r="E661" s="40"/>
      <c r="F661" s="40"/>
      <c r="G661" s="40"/>
      <c r="H661" s="43"/>
    </row>
    <row r="662" s="2" customFormat="1">
      <c r="A662" s="40"/>
      <c r="B662" s="43"/>
      <c r="C662" s="346" t="s">
        <v>295</v>
      </c>
      <c r="D662" s="346" t="s">
        <v>296</v>
      </c>
      <c r="E662" s="17" t="s">
        <v>223</v>
      </c>
      <c r="F662" s="347">
        <v>15.895</v>
      </c>
      <c r="G662" s="40"/>
      <c r="H662" s="43"/>
    </row>
    <row r="663" s="2" customFormat="1">
      <c r="A663" s="40"/>
      <c r="B663" s="43"/>
      <c r="C663" s="346" t="s">
        <v>940</v>
      </c>
      <c r="D663" s="346" t="s">
        <v>941</v>
      </c>
      <c r="E663" s="17" t="s">
        <v>223</v>
      </c>
      <c r="F663" s="347">
        <v>18.279</v>
      </c>
      <c r="G663" s="40"/>
      <c r="H663" s="43"/>
    </row>
    <row r="664" s="2" customFormat="1" ht="16.8" customHeight="1">
      <c r="A664" s="40"/>
      <c r="B664" s="43"/>
      <c r="C664" s="346" t="s">
        <v>247</v>
      </c>
      <c r="D664" s="346" t="s">
        <v>248</v>
      </c>
      <c r="E664" s="17" t="s">
        <v>223</v>
      </c>
      <c r="F664" s="347">
        <v>15.895</v>
      </c>
      <c r="G664" s="40"/>
      <c r="H664" s="43"/>
    </row>
    <row r="665" s="2" customFormat="1" ht="16.8" customHeight="1">
      <c r="A665" s="40"/>
      <c r="B665" s="43"/>
      <c r="C665" s="346" t="s">
        <v>251</v>
      </c>
      <c r="D665" s="346" t="s">
        <v>252</v>
      </c>
      <c r="E665" s="17" t="s">
        <v>223</v>
      </c>
      <c r="F665" s="347">
        <v>15.895</v>
      </c>
      <c r="G665" s="40"/>
      <c r="H665" s="43"/>
    </row>
    <row r="666" s="2" customFormat="1" ht="16.8" customHeight="1">
      <c r="A666" s="40"/>
      <c r="B666" s="43"/>
      <c r="C666" s="346" t="s">
        <v>255</v>
      </c>
      <c r="D666" s="346" t="s">
        <v>256</v>
      </c>
      <c r="E666" s="17" t="s">
        <v>223</v>
      </c>
      <c r="F666" s="347">
        <v>15.895</v>
      </c>
      <c r="G666" s="40"/>
      <c r="H666" s="43"/>
    </row>
    <row r="667" s="2" customFormat="1" ht="16.8" customHeight="1">
      <c r="A667" s="40"/>
      <c r="B667" s="43"/>
      <c r="C667" s="346" t="s">
        <v>260</v>
      </c>
      <c r="D667" s="346" t="s">
        <v>261</v>
      </c>
      <c r="E667" s="17" t="s">
        <v>223</v>
      </c>
      <c r="F667" s="347">
        <v>15.895</v>
      </c>
      <c r="G667" s="40"/>
      <c r="H667" s="43"/>
    </row>
    <row r="668" s="2" customFormat="1">
      <c r="A668" s="40"/>
      <c r="B668" s="43"/>
      <c r="C668" s="346" t="s">
        <v>1082</v>
      </c>
      <c r="D668" s="346" t="s">
        <v>1083</v>
      </c>
      <c r="E668" s="17" t="s">
        <v>223</v>
      </c>
      <c r="F668" s="347">
        <v>15.895</v>
      </c>
      <c r="G668" s="40"/>
      <c r="H668" s="43"/>
    </row>
    <row r="669" s="2" customFormat="1" ht="16.8" customHeight="1">
      <c r="A669" s="40"/>
      <c r="B669" s="43"/>
      <c r="C669" s="346" t="s">
        <v>818</v>
      </c>
      <c r="D669" s="346" t="s">
        <v>819</v>
      </c>
      <c r="E669" s="17" t="s">
        <v>223</v>
      </c>
      <c r="F669" s="347">
        <v>15.895</v>
      </c>
      <c r="G669" s="40"/>
      <c r="H669" s="43"/>
    </row>
    <row r="670" s="2" customFormat="1" ht="16.8" customHeight="1">
      <c r="A670" s="40"/>
      <c r="B670" s="43"/>
      <c r="C670" s="346" t="s">
        <v>864</v>
      </c>
      <c r="D670" s="346" t="s">
        <v>865</v>
      </c>
      <c r="E670" s="17" t="s">
        <v>223</v>
      </c>
      <c r="F670" s="347">
        <v>67.858999999999995</v>
      </c>
      <c r="G670" s="40"/>
      <c r="H670" s="43"/>
    </row>
    <row r="671" s="2" customFormat="1" ht="16.8" customHeight="1">
      <c r="A671" s="40"/>
      <c r="B671" s="43"/>
      <c r="C671" s="346" t="s">
        <v>882</v>
      </c>
      <c r="D671" s="346" t="s">
        <v>883</v>
      </c>
      <c r="E671" s="17" t="s">
        <v>223</v>
      </c>
      <c r="F671" s="347">
        <v>15.895</v>
      </c>
      <c r="G671" s="40"/>
      <c r="H671" s="43"/>
    </row>
    <row r="672" s="2" customFormat="1" ht="16.8" customHeight="1">
      <c r="A672" s="40"/>
      <c r="B672" s="43"/>
      <c r="C672" s="346" t="s">
        <v>280</v>
      </c>
      <c r="D672" s="346" t="s">
        <v>281</v>
      </c>
      <c r="E672" s="17" t="s">
        <v>223</v>
      </c>
      <c r="F672" s="347">
        <v>18.279</v>
      </c>
      <c r="G672" s="40"/>
      <c r="H672" s="43"/>
    </row>
    <row r="673" s="2" customFormat="1">
      <c r="A673" s="40"/>
      <c r="B673" s="43"/>
      <c r="C673" s="346" t="s">
        <v>290</v>
      </c>
      <c r="D673" s="346" t="s">
        <v>291</v>
      </c>
      <c r="E673" s="17" t="s">
        <v>245</v>
      </c>
      <c r="F673" s="347">
        <v>0.70199999999999996</v>
      </c>
      <c r="G673" s="40"/>
      <c r="H673" s="43"/>
    </row>
    <row r="674" s="2" customFormat="1" ht="16.8" customHeight="1">
      <c r="A674" s="40"/>
      <c r="B674" s="43"/>
      <c r="C674" s="342" t="s">
        <v>136</v>
      </c>
      <c r="D674" s="343" t="s">
        <v>114</v>
      </c>
      <c r="E674" s="344" t="s">
        <v>1</v>
      </c>
      <c r="F674" s="345">
        <v>67.858999999999995</v>
      </c>
      <c r="G674" s="40"/>
      <c r="H674" s="43"/>
    </row>
    <row r="675" s="2" customFormat="1" ht="16.8" customHeight="1">
      <c r="A675" s="40"/>
      <c r="B675" s="43"/>
      <c r="C675" s="346" t="s">
        <v>1</v>
      </c>
      <c r="D675" s="346" t="s">
        <v>867</v>
      </c>
      <c r="E675" s="17" t="s">
        <v>1</v>
      </c>
      <c r="F675" s="347">
        <v>15.895</v>
      </c>
      <c r="G675" s="40"/>
      <c r="H675" s="43"/>
    </row>
    <row r="676" s="2" customFormat="1" ht="16.8" customHeight="1">
      <c r="A676" s="40"/>
      <c r="B676" s="43"/>
      <c r="C676" s="346" t="s">
        <v>1</v>
      </c>
      <c r="D676" s="346" t="s">
        <v>122</v>
      </c>
      <c r="E676" s="17" t="s">
        <v>1</v>
      </c>
      <c r="F676" s="347">
        <v>48.732999999999997</v>
      </c>
      <c r="G676" s="40"/>
      <c r="H676" s="43"/>
    </row>
    <row r="677" s="2" customFormat="1" ht="16.8" customHeight="1">
      <c r="A677" s="40"/>
      <c r="B677" s="43"/>
      <c r="C677" s="346" t="s">
        <v>1</v>
      </c>
      <c r="D677" s="346" t="s">
        <v>868</v>
      </c>
      <c r="E677" s="17" t="s">
        <v>1</v>
      </c>
      <c r="F677" s="347">
        <v>3.2309999999999999</v>
      </c>
      <c r="G677" s="40"/>
      <c r="H677" s="43"/>
    </row>
    <row r="678" s="2" customFormat="1" ht="16.8" customHeight="1">
      <c r="A678" s="40"/>
      <c r="B678" s="43"/>
      <c r="C678" s="346" t="s">
        <v>136</v>
      </c>
      <c r="D678" s="346" t="s">
        <v>228</v>
      </c>
      <c r="E678" s="17" t="s">
        <v>1</v>
      </c>
      <c r="F678" s="347">
        <v>67.858999999999995</v>
      </c>
      <c r="G678" s="40"/>
      <c r="H678" s="43"/>
    </row>
    <row r="679" s="2" customFormat="1" ht="16.8" customHeight="1">
      <c r="A679" s="40"/>
      <c r="B679" s="43"/>
      <c r="C679" s="348" t="s">
        <v>1108</v>
      </c>
      <c r="D679" s="40"/>
      <c r="E679" s="40"/>
      <c r="F679" s="40"/>
      <c r="G679" s="40"/>
      <c r="H679" s="43"/>
    </row>
    <row r="680" s="2" customFormat="1" ht="16.8" customHeight="1">
      <c r="A680" s="40"/>
      <c r="B680" s="43"/>
      <c r="C680" s="346" t="s">
        <v>864</v>
      </c>
      <c r="D680" s="346" t="s">
        <v>865</v>
      </c>
      <c r="E680" s="17" t="s">
        <v>223</v>
      </c>
      <c r="F680" s="347">
        <v>67.858999999999995</v>
      </c>
      <c r="G680" s="40"/>
      <c r="H680" s="43"/>
    </row>
    <row r="681" s="2" customFormat="1" ht="16.8" customHeight="1">
      <c r="A681" s="40"/>
      <c r="B681" s="43"/>
      <c r="C681" s="346" t="s">
        <v>870</v>
      </c>
      <c r="D681" s="346" t="s">
        <v>871</v>
      </c>
      <c r="E681" s="17" t="s">
        <v>223</v>
      </c>
      <c r="F681" s="347">
        <v>67.858999999999995</v>
      </c>
      <c r="G681" s="40"/>
      <c r="H681" s="43"/>
    </row>
    <row r="682" s="2" customFormat="1" ht="16.8" customHeight="1">
      <c r="A682" s="40"/>
      <c r="B682" s="43"/>
      <c r="C682" s="346" t="s">
        <v>874</v>
      </c>
      <c r="D682" s="346" t="s">
        <v>875</v>
      </c>
      <c r="E682" s="17" t="s">
        <v>223</v>
      </c>
      <c r="F682" s="347">
        <v>67.858999999999995</v>
      </c>
      <c r="G682" s="40"/>
      <c r="H682" s="43"/>
    </row>
    <row r="683" s="2" customFormat="1" ht="16.8" customHeight="1">
      <c r="A683" s="40"/>
      <c r="B683" s="43"/>
      <c r="C683" s="346" t="s">
        <v>878</v>
      </c>
      <c r="D683" s="346" t="s">
        <v>879</v>
      </c>
      <c r="E683" s="17" t="s">
        <v>223</v>
      </c>
      <c r="F683" s="347">
        <v>67.858999999999995</v>
      </c>
      <c r="G683" s="40"/>
      <c r="H683" s="43"/>
    </row>
    <row r="684" s="2" customFormat="1">
      <c r="A684" s="40"/>
      <c r="B684" s="43"/>
      <c r="C684" s="346" t="s">
        <v>886</v>
      </c>
      <c r="D684" s="346" t="s">
        <v>887</v>
      </c>
      <c r="E684" s="17" t="s">
        <v>223</v>
      </c>
      <c r="F684" s="347">
        <v>67.858999999999995</v>
      </c>
      <c r="G684" s="40"/>
      <c r="H684" s="43"/>
    </row>
    <row r="685" s="2" customFormat="1" ht="16.8" customHeight="1">
      <c r="A685" s="40"/>
      <c r="B685" s="43"/>
      <c r="C685" s="342" t="s">
        <v>154</v>
      </c>
      <c r="D685" s="343" t="s">
        <v>1059</v>
      </c>
      <c r="E685" s="344" t="s">
        <v>1</v>
      </c>
      <c r="F685" s="345">
        <v>46.411999999999999</v>
      </c>
      <c r="G685" s="40"/>
      <c r="H685" s="43"/>
    </row>
    <row r="686" s="2" customFormat="1" ht="16.8" customHeight="1">
      <c r="A686" s="40"/>
      <c r="B686" s="43"/>
      <c r="C686" s="346" t="s">
        <v>1</v>
      </c>
      <c r="D686" s="346" t="s">
        <v>1064</v>
      </c>
      <c r="E686" s="17" t="s">
        <v>1</v>
      </c>
      <c r="F686" s="347">
        <v>46.411999999999999</v>
      </c>
      <c r="G686" s="40"/>
      <c r="H686" s="43"/>
    </row>
    <row r="687" s="2" customFormat="1" ht="16.8" customHeight="1">
      <c r="A687" s="40"/>
      <c r="B687" s="43"/>
      <c r="C687" s="346" t="s">
        <v>154</v>
      </c>
      <c r="D687" s="346" t="s">
        <v>300</v>
      </c>
      <c r="E687" s="17" t="s">
        <v>1</v>
      </c>
      <c r="F687" s="347">
        <v>46.411999999999999</v>
      </c>
      <c r="G687" s="40"/>
      <c r="H687" s="43"/>
    </row>
    <row r="688" s="2" customFormat="1" ht="16.8" customHeight="1">
      <c r="A688" s="40"/>
      <c r="B688" s="43"/>
      <c r="C688" s="348" t="s">
        <v>1108</v>
      </c>
      <c r="D688" s="40"/>
      <c r="E688" s="40"/>
      <c r="F688" s="40"/>
      <c r="G688" s="40"/>
      <c r="H688" s="43"/>
    </row>
    <row r="689" s="2" customFormat="1">
      <c r="A689" s="40"/>
      <c r="B689" s="43"/>
      <c r="C689" s="346" t="s">
        <v>324</v>
      </c>
      <c r="D689" s="346" t="s">
        <v>325</v>
      </c>
      <c r="E689" s="17" t="s">
        <v>223</v>
      </c>
      <c r="F689" s="347">
        <v>48.732999999999997</v>
      </c>
      <c r="G689" s="40"/>
      <c r="H689" s="43"/>
    </row>
    <row r="690" s="2" customFormat="1" ht="16.8" customHeight="1">
      <c r="A690" s="40"/>
      <c r="B690" s="43"/>
      <c r="C690" s="342" t="s">
        <v>400</v>
      </c>
      <c r="D690" s="343" t="s">
        <v>1113</v>
      </c>
      <c r="E690" s="344" t="s">
        <v>1</v>
      </c>
      <c r="F690" s="345">
        <v>1.6399999999999999</v>
      </c>
      <c r="G690" s="40"/>
      <c r="H690" s="43"/>
    </row>
    <row r="691" s="2" customFormat="1" ht="16.8" customHeight="1">
      <c r="A691" s="40"/>
      <c r="B691" s="43"/>
      <c r="C691" s="346" t="s">
        <v>1</v>
      </c>
      <c r="D691" s="346" t="s">
        <v>119</v>
      </c>
      <c r="E691" s="17" t="s">
        <v>1</v>
      </c>
      <c r="F691" s="347">
        <v>1.5620000000000001</v>
      </c>
      <c r="G691" s="40"/>
      <c r="H691" s="43"/>
    </row>
    <row r="692" s="2" customFormat="1" ht="16.8" customHeight="1">
      <c r="A692" s="40"/>
      <c r="B692" s="43"/>
      <c r="C692" s="346" t="s">
        <v>1</v>
      </c>
      <c r="D692" s="346" t="s">
        <v>399</v>
      </c>
      <c r="E692" s="17" t="s">
        <v>1</v>
      </c>
      <c r="F692" s="347">
        <v>0.078</v>
      </c>
      <c r="G692" s="40"/>
      <c r="H692" s="43"/>
    </row>
    <row r="693" s="2" customFormat="1" ht="16.8" customHeight="1">
      <c r="A693" s="40"/>
      <c r="B693" s="43"/>
      <c r="C693" s="346" t="s">
        <v>400</v>
      </c>
      <c r="D693" s="346" t="s">
        <v>228</v>
      </c>
      <c r="E693" s="17" t="s">
        <v>1</v>
      </c>
      <c r="F693" s="347">
        <v>1.6399999999999999</v>
      </c>
      <c r="G693" s="40"/>
      <c r="H693" s="43"/>
    </row>
    <row r="694" s="2" customFormat="1" ht="16.8" customHeight="1">
      <c r="A694" s="40"/>
      <c r="B694" s="43"/>
      <c r="C694" s="342" t="s">
        <v>1114</v>
      </c>
      <c r="D694" s="343" t="s">
        <v>114</v>
      </c>
      <c r="E694" s="344" t="s">
        <v>1</v>
      </c>
      <c r="F694" s="345">
        <v>0</v>
      </c>
      <c r="G694" s="40"/>
      <c r="H694" s="43"/>
    </row>
    <row r="695" s="2" customFormat="1" ht="16.8" customHeight="1">
      <c r="A695" s="40"/>
      <c r="B695" s="43"/>
      <c r="C695" s="342" t="s">
        <v>119</v>
      </c>
      <c r="D695" s="343" t="s">
        <v>120</v>
      </c>
      <c r="E695" s="344" t="s">
        <v>1</v>
      </c>
      <c r="F695" s="345">
        <v>1.5620000000000001</v>
      </c>
      <c r="G695" s="40"/>
      <c r="H695" s="43"/>
    </row>
    <row r="696" s="2" customFormat="1" ht="16.8" customHeight="1">
      <c r="A696" s="40"/>
      <c r="B696" s="43"/>
      <c r="C696" s="346" t="s">
        <v>1</v>
      </c>
      <c r="D696" s="346" t="s">
        <v>1065</v>
      </c>
      <c r="E696" s="17" t="s">
        <v>1</v>
      </c>
      <c r="F696" s="347">
        <v>1.488</v>
      </c>
      <c r="G696" s="40"/>
      <c r="H696" s="43"/>
    </row>
    <row r="697" s="2" customFormat="1" ht="16.8" customHeight="1">
      <c r="A697" s="40"/>
      <c r="B697" s="43"/>
      <c r="C697" s="346" t="s">
        <v>1</v>
      </c>
      <c r="D697" s="346" t="s">
        <v>336</v>
      </c>
      <c r="E697" s="17" t="s">
        <v>1</v>
      </c>
      <c r="F697" s="347">
        <v>0.073999999999999996</v>
      </c>
      <c r="G697" s="40"/>
      <c r="H697" s="43"/>
    </row>
    <row r="698" s="2" customFormat="1" ht="16.8" customHeight="1">
      <c r="A698" s="40"/>
      <c r="B698" s="43"/>
      <c r="C698" s="346" t="s">
        <v>119</v>
      </c>
      <c r="D698" s="346" t="s">
        <v>228</v>
      </c>
      <c r="E698" s="17" t="s">
        <v>1</v>
      </c>
      <c r="F698" s="347">
        <v>1.5620000000000001</v>
      </c>
      <c r="G698" s="40"/>
      <c r="H698" s="43"/>
    </row>
    <row r="699" s="2" customFormat="1" ht="16.8" customHeight="1">
      <c r="A699" s="40"/>
      <c r="B699" s="43"/>
      <c r="C699" s="342" t="s">
        <v>149</v>
      </c>
      <c r="D699" s="343" t="s">
        <v>114</v>
      </c>
      <c r="E699" s="344" t="s">
        <v>1</v>
      </c>
      <c r="F699" s="345">
        <v>6.048</v>
      </c>
      <c r="G699" s="40"/>
      <c r="H699" s="43"/>
    </row>
    <row r="700" s="2" customFormat="1" ht="16.8" customHeight="1">
      <c r="A700" s="40"/>
      <c r="B700" s="43"/>
      <c r="C700" s="346" t="s">
        <v>1</v>
      </c>
      <c r="D700" s="346" t="s">
        <v>1131</v>
      </c>
      <c r="E700" s="17" t="s">
        <v>1</v>
      </c>
      <c r="F700" s="347">
        <v>6.048</v>
      </c>
      <c r="G700" s="40"/>
      <c r="H700" s="43"/>
    </row>
    <row r="701" s="2" customFormat="1" ht="16.8" customHeight="1">
      <c r="A701" s="40"/>
      <c r="B701" s="43"/>
      <c r="C701" s="346" t="s">
        <v>149</v>
      </c>
      <c r="D701" s="346" t="s">
        <v>228</v>
      </c>
      <c r="E701" s="17" t="s">
        <v>1</v>
      </c>
      <c r="F701" s="347">
        <v>6.048</v>
      </c>
      <c r="G701" s="40"/>
      <c r="H701" s="43"/>
    </row>
    <row r="702" s="2" customFormat="1" ht="16.8" customHeight="1">
      <c r="A702" s="40"/>
      <c r="B702" s="43"/>
      <c r="C702" s="342" t="s">
        <v>1115</v>
      </c>
      <c r="D702" s="343" t="s">
        <v>1</v>
      </c>
      <c r="E702" s="344" t="s">
        <v>1</v>
      </c>
      <c r="F702" s="345">
        <v>39.020000000000003</v>
      </c>
      <c r="G702" s="40"/>
      <c r="H702" s="43"/>
    </row>
    <row r="703" s="2" customFormat="1" ht="16.8" customHeight="1">
      <c r="A703" s="40"/>
      <c r="B703" s="43"/>
      <c r="C703" s="342" t="s">
        <v>147</v>
      </c>
      <c r="D703" s="343" t="s">
        <v>1</v>
      </c>
      <c r="E703" s="344" t="s">
        <v>1</v>
      </c>
      <c r="F703" s="345">
        <v>15.895</v>
      </c>
      <c r="G703" s="40"/>
      <c r="H703" s="43"/>
    </row>
    <row r="704" s="2" customFormat="1" ht="16.8" customHeight="1">
      <c r="A704" s="40"/>
      <c r="B704" s="43"/>
      <c r="C704" s="346" t="s">
        <v>1</v>
      </c>
      <c r="D704" s="346" t="s">
        <v>113</v>
      </c>
      <c r="E704" s="17" t="s">
        <v>1</v>
      </c>
      <c r="F704" s="347">
        <v>15.895</v>
      </c>
      <c r="G704" s="40"/>
      <c r="H704" s="43"/>
    </row>
    <row r="705" s="2" customFormat="1" ht="16.8" customHeight="1">
      <c r="A705" s="40"/>
      <c r="B705" s="43"/>
      <c r="C705" s="346" t="s">
        <v>147</v>
      </c>
      <c r="D705" s="346" t="s">
        <v>228</v>
      </c>
      <c r="E705" s="17" t="s">
        <v>1</v>
      </c>
      <c r="F705" s="347">
        <v>15.895</v>
      </c>
      <c r="G705" s="40"/>
      <c r="H705" s="43"/>
    </row>
    <row r="706" s="2" customFormat="1" ht="16.8" customHeight="1">
      <c r="A706" s="40"/>
      <c r="B706" s="43"/>
      <c r="C706" s="348" t="s">
        <v>1108</v>
      </c>
      <c r="D706" s="40"/>
      <c r="E706" s="40"/>
      <c r="F706" s="40"/>
      <c r="G706" s="40"/>
      <c r="H706" s="43"/>
    </row>
    <row r="707" s="2" customFormat="1">
      <c r="A707" s="40"/>
      <c r="B707" s="43"/>
      <c r="C707" s="346" t="s">
        <v>1082</v>
      </c>
      <c r="D707" s="346" t="s">
        <v>1083</v>
      </c>
      <c r="E707" s="17" t="s">
        <v>223</v>
      </c>
      <c r="F707" s="347">
        <v>15.895</v>
      </c>
      <c r="G707" s="40"/>
      <c r="H707" s="43"/>
    </row>
    <row r="708" s="2" customFormat="1" ht="16.8" customHeight="1">
      <c r="A708" s="40"/>
      <c r="B708" s="43"/>
      <c r="C708" s="346" t="s">
        <v>276</v>
      </c>
      <c r="D708" s="346" t="s">
        <v>277</v>
      </c>
      <c r="E708" s="17" t="s">
        <v>223</v>
      </c>
      <c r="F708" s="347">
        <v>15.895</v>
      </c>
      <c r="G708" s="40"/>
      <c r="H708" s="43"/>
    </row>
    <row r="709" s="2" customFormat="1" ht="16.8" customHeight="1">
      <c r="A709" s="40"/>
      <c r="B709" s="43"/>
      <c r="C709" s="342" t="s">
        <v>122</v>
      </c>
      <c r="D709" s="343" t="s">
        <v>123</v>
      </c>
      <c r="E709" s="344" t="s">
        <v>1</v>
      </c>
      <c r="F709" s="345">
        <v>48.732999999999997</v>
      </c>
      <c r="G709" s="40"/>
      <c r="H709" s="43"/>
    </row>
    <row r="710" s="2" customFormat="1" ht="16.8" customHeight="1">
      <c r="A710" s="40"/>
      <c r="B710" s="43"/>
      <c r="C710" s="346" t="s">
        <v>1</v>
      </c>
      <c r="D710" s="346" t="s">
        <v>1064</v>
      </c>
      <c r="E710" s="17" t="s">
        <v>1</v>
      </c>
      <c r="F710" s="347">
        <v>46.411999999999999</v>
      </c>
      <c r="G710" s="40"/>
      <c r="H710" s="43"/>
    </row>
    <row r="711" s="2" customFormat="1" ht="16.8" customHeight="1">
      <c r="A711" s="40"/>
      <c r="B711" s="43"/>
      <c r="C711" s="346" t="s">
        <v>1</v>
      </c>
      <c r="D711" s="346" t="s">
        <v>329</v>
      </c>
      <c r="E711" s="17" t="s">
        <v>1</v>
      </c>
      <c r="F711" s="347">
        <v>2.3210000000000002</v>
      </c>
      <c r="G711" s="40"/>
      <c r="H711" s="43"/>
    </row>
    <row r="712" s="2" customFormat="1" ht="16.8" customHeight="1">
      <c r="A712" s="40"/>
      <c r="B712" s="43"/>
      <c r="C712" s="346" t="s">
        <v>122</v>
      </c>
      <c r="D712" s="346" t="s">
        <v>228</v>
      </c>
      <c r="E712" s="17" t="s">
        <v>1</v>
      </c>
      <c r="F712" s="347">
        <v>48.732999999999997</v>
      </c>
      <c r="G712" s="40"/>
      <c r="H712" s="43"/>
    </row>
    <row r="713" s="2" customFormat="1" ht="16.8" customHeight="1">
      <c r="A713" s="40"/>
      <c r="B713" s="43"/>
      <c r="C713" s="348" t="s">
        <v>1108</v>
      </c>
      <c r="D713" s="40"/>
      <c r="E713" s="40"/>
      <c r="F713" s="40"/>
      <c r="G713" s="40"/>
      <c r="H713" s="43"/>
    </row>
    <row r="714" s="2" customFormat="1">
      <c r="A714" s="40"/>
      <c r="B714" s="43"/>
      <c r="C714" s="346" t="s">
        <v>324</v>
      </c>
      <c r="D714" s="346" t="s">
        <v>325</v>
      </c>
      <c r="E714" s="17" t="s">
        <v>223</v>
      </c>
      <c r="F714" s="347">
        <v>48.732999999999997</v>
      </c>
      <c r="G714" s="40"/>
      <c r="H714" s="43"/>
    </row>
    <row r="715" s="2" customFormat="1" ht="16.8" customHeight="1">
      <c r="A715" s="40"/>
      <c r="B715" s="43"/>
      <c r="C715" s="346" t="s">
        <v>238</v>
      </c>
      <c r="D715" s="346" t="s">
        <v>239</v>
      </c>
      <c r="E715" s="17" t="s">
        <v>223</v>
      </c>
      <c r="F715" s="347">
        <v>50.295000000000002</v>
      </c>
      <c r="G715" s="40"/>
      <c r="H715" s="43"/>
    </row>
    <row r="716" s="2" customFormat="1" ht="16.8" customHeight="1">
      <c r="A716" s="40"/>
      <c r="B716" s="43"/>
      <c r="C716" s="346" t="s">
        <v>864</v>
      </c>
      <c r="D716" s="346" t="s">
        <v>865</v>
      </c>
      <c r="E716" s="17" t="s">
        <v>223</v>
      </c>
      <c r="F716" s="347">
        <v>67.858999999999995</v>
      </c>
      <c r="G716" s="40"/>
      <c r="H716" s="43"/>
    </row>
    <row r="717" s="2" customFormat="1" ht="16.8" customHeight="1">
      <c r="A717" s="40"/>
      <c r="B717" s="43"/>
      <c r="C717" s="342" t="s">
        <v>1116</v>
      </c>
      <c r="D717" s="343" t="s">
        <v>1117</v>
      </c>
      <c r="E717" s="344" t="s">
        <v>1</v>
      </c>
      <c r="F717" s="345">
        <v>16.538</v>
      </c>
      <c r="G717" s="40"/>
      <c r="H717" s="43"/>
    </row>
    <row r="718" s="2" customFormat="1" ht="16.8" customHeight="1">
      <c r="A718" s="40"/>
      <c r="B718" s="43"/>
      <c r="C718" s="346" t="s">
        <v>1</v>
      </c>
      <c r="D718" s="346" t="s">
        <v>1118</v>
      </c>
      <c r="E718" s="17" t="s">
        <v>1</v>
      </c>
      <c r="F718" s="347">
        <v>16.538</v>
      </c>
      <c r="G718" s="40"/>
      <c r="H718" s="43"/>
    </row>
    <row r="719" s="2" customFormat="1" ht="16.8" customHeight="1">
      <c r="A719" s="40"/>
      <c r="B719" s="43"/>
      <c r="C719" s="346" t="s">
        <v>1116</v>
      </c>
      <c r="D719" s="346" t="s">
        <v>228</v>
      </c>
      <c r="E719" s="17" t="s">
        <v>1</v>
      </c>
      <c r="F719" s="347">
        <v>16.538</v>
      </c>
      <c r="G719" s="40"/>
      <c r="H719" s="43"/>
    </row>
    <row r="720" s="2" customFormat="1">
      <c r="A720" s="40"/>
      <c r="B720" s="43"/>
      <c r="C720" s="342" t="s">
        <v>145</v>
      </c>
      <c r="D720" s="343" t="s">
        <v>146</v>
      </c>
      <c r="E720" s="344" t="s">
        <v>1</v>
      </c>
      <c r="F720" s="345">
        <v>2</v>
      </c>
      <c r="G720" s="40"/>
      <c r="H720" s="43"/>
    </row>
    <row r="721" s="2" customFormat="1" ht="16.8" customHeight="1">
      <c r="A721" s="40"/>
      <c r="B721" s="43"/>
      <c r="C721" s="346" t="s">
        <v>1</v>
      </c>
      <c r="D721" s="346" t="s">
        <v>1132</v>
      </c>
      <c r="E721" s="17" t="s">
        <v>1</v>
      </c>
      <c r="F721" s="347">
        <v>2</v>
      </c>
      <c r="G721" s="40"/>
      <c r="H721" s="43"/>
    </row>
    <row r="722" s="2" customFormat="1" ht="16.8" customHeight="1">
      <c r="A722" s="40"/>
      <c r="B722" s="43"/>
      <c r="C722" s="346" t="s">
        <v>145</v>
      </c>
      <c r="D722" s="346" t="s">
        <v>228</v>
      </c>
      <c r="E722" s="17" t="s">
        <v>1</v>
      </c>
      <c r="F722" s="347">
        <v>2</v>
      </c>
      <c r="G722" s="40"/>
      <c r="H722" s="43"/>
    </row>
    <row r="723" s="2" customFormat="1" ht="16.8" customHeight="1">
      <c r="A723" s="40"/>
      <c r="B723" s="43"/>
      <c r="C723" s="342" t="s">
        <v>143</v>
      </c>
      <c r="D723" s="343" t="s">
        <v>139</v>
      </c>
      <c r="E723" s="344" t="s">
        <v>1</v>
      </c>
      <c r="F723" s="345">
        <v>4</v>
      </c>
      <c r="G723" s="40"/>
      <c r="H723" s="43"/>
    </row>
    <row r="724" s="2" customFormat="1" ht="16.8" customHeight="1">
      <c r="A724" s="40"/>
      <c r="B724" s="43"/>
      <c r="C724" s="346" t="s">
        <v>1</v>
      </c>
      <c r="D724" s="346" t="s">
        <v>1133</v>
      </c>
      <c r="E724" s="17" t="s">
        <v>1</v>
      </c>
      <c r="F724" s="347">
        <v>4</v>
      </c>
      <c r="G724" s="40"/>
      <c r="H724" s="43"/>
    </row>
    <row r="725" s="2" customFormat="1" ht="16.8" customHeight="1">
      <c r="A725" s="40"/>
      <c r="B725" s="43"/>
      <c r="C725" s="346" t="s">
        <v>143</v>
      </c>
      <c r="D725" s="346" t="s">
        <v>228</v>
      </c>
      <c r="E725" s="17" t="s">
        <v>1</v>
      </c>
      <c r="F725" s="347">
        <v>4</v>
      </c>
      <c r="G725" s="40"/>
      <c r="H725" s="43"/>
    </row>
    <row r="726" s="2" customFormat="1" ht="16.8" customHeight="1">
      <c r="A726" s="40"/>
      <c r="B726" s="43"/>
      <c r="C726" s="342" t="s">
        <v>148</v>
      </c>
      <c r="D726" s="343" t="s">
        <v>139</v>
      </c>
      <c r="E726" s="344" t="s">
        <v>1</v>
      </c>
      <c r="F726" s="345">
        <v>1</v>
      </c>
      <c r="G726" s="40"/>
      <c r="H726" s="43"/>
    </row>
    <row r="727" s="2" customFormat="1" ht="16.8" customHeight="1">
      <c r="A727" s="40"/>
      <c r="B727" s="43"/>
      <c r="C727" s="346" t="s">
        <v>1</v>
      </c>
      <c r="D727" s="346" t="s">
        <v>85</v>
      </c>
      <c r="E727" s="17" t="s">
        <v>1</v>
      </c>
      <c r="F727" s="347">
        <v>1</v>
      </c>
      <c r="G727" s="40"/>
      <c r="H727" s="43"/>
    </row>
    <row r="728" s="2" customFormat="1" ht="16.8" customHeight="1">
      <c r="A728" s="40"/>
      <c r="B728" s="43"/>
      <c r="C728" s="346" t="s">
        <v>148</v>
      </c>
      <c r="D728" s="346" t="s">
        <v>228</v>
      </c>
      <c r="E728" s="17" t="s">
        <v>1</v>
      </c>
      <c r="F728" s="347">
        <v>1</v>
      </c>
      <c r="G728" s="40"/>
      <c r="H728" s="43"/>
    </row>
    <row r="729" s="2" customFormat="1" ht="16.8" customHeight="1">
      <c r="A729" s="40"/>
      <c r="B729" s="43"/>
      <c r="C729" s="348" t="s">
        <v>1108</v>
      </c>
      <c r="D729" s="40"/>
      <c r="E729" s="40"/>
      <c r="F729" s="40"/>
      <c r="G729" s="40"/>
      <c r="H729" s="43"/>
    </row>
    <row r="730" s="2" customFormat="1" ht="16.8" customHeight="1">
      <c r="A730" s="40"/>
      <c r="B730" s="43"/>
      <c r="C730" s="346" t="s">
        <v>653</v>
      </c>
      <c r="D730" s="346" t="s">
        <v>654</v>
      </c>
      <c r="E730" s="17" t="s">
        <v>305</v>
      </c>
      <c r="F730" s="347">
        <v>1</v>
      </c>
      <c r="G730" s="40"/>
      <c r="H730" s="43"/>
    </row>
    <row r="731" s="2" customFormat="1" ht="16.8" customHeight="1">
      <c r="A731" s="40"/>
      <c r="B731" s="43"/>
      <c r="C731" s="346" t="s">
        <v>661</v>
      </c>
      <c r="D731" s="346" t="s">
        <v>662</v>
      </c>
      <c r="E731" s="17" t="s">
        <v>305</v>
      </c>
      <c r="F731" s="347">
        <v>1</v>
      </c>
      <c r="G731" s="40"/>
      <c r="H731" s="43"/>
    </row>
    <row r="732" s="2" customFormat="1" ht="16.8" customHeight="1">
      <c r="A732" s="40"/>
      <c r="B732" s="43"/>
      <c r="C732" s="342" t="s">
        <v>138</v>
      </c>
      <c r="D732" s="343" t="s">
        <v>139</v>
      </c>
      <c r="E732" s="344" t="s">
        <v>1</v>
      </c>
      <c r="F732" s="345">
        <v>2</v>
      </c>
      <c r="G732" s="40"/>
      <c r="H732" s="43"/>
    </row>
    <row r="733" s="2" customFormat="1" ht="16.8" customHeight="1">
      <c r="A733" s="40"/>
      <c r="B733" s="43"/>
      <c r="C733" s="346" t="s">
        <v>1</v>
      </c>
      <c r="D733" s="346" t="s">
        <v>1099</v>
      </c>
      <c r="E733" s="17" t="s">
        <v>1</v>
      </c>
      <c r="F733" s="347">
        <v>2</v>
      </c>
      <c r="G733" s="40"/>
      <c r="H733" s="43"/>
    </row>
    <row r="734" s="2" customFormat="1" ht="16.8" customHeight="1">
      <c r="A734" s="40"/>
      <c r="B734" s="43"/>
      <c r="C734" s="346" t="s">
        <v>138</v>
      </c>
      <c r="D734" s="346" t="s">
        <v>228</v>
      </c>
      <c r="E734" s="17" t="s">
        <v>1</v>
      </c>
      <c r="F734" s="347">
        <v>2</v>
      </c>
      <c r="G734" s="40"/>
      <c r="H734" s="43"/>
    </row>
    <row r="735" s="2" customFormat="1" ht="16.8" customHeight="1">
      <c r="A735" s="40"/>
      <c r="B735" s="43"/>
      <c r="C735" s="348" t="s">
        <v>1108</v>
      </c>
      <c r="D735" s="40"/>
      <c r="E735" s="40"/>
      <c r="F735" s="40"/>
      <c r="G735" s="40"/>
      <c r="H735" s="43"/>
    </row>
    <row r="736" s="2" customFormat="1" ht="16.8" customHeight="1">
      <c r="A736" s="40"/>
      <c r="B736" s="43"/>
      <c r="C736" s="346" t="s">
        <v>893</v>
      </c>
      <c r="D736" s="346" t="s">
        <v>894</v>
      </c>
      <c r="E736" s="17" t="s">
        <v>305</v>
      </c>
      <c r="F736" s="347">
        <v>2</v>
      </c>
      <c r="G736" s="40"/>
      <c r="H736" s="43"/>
    </row>
    <row r="737" s="2" customFormat="1" ht="16.8" customHeight="1">
      <c r="A737" s="40"/>
      <c r="B737" s="43"/>
      <c r="C737" s="346" t="s">
        <v>903</v>
      </c>
      <c r="D737" s="346" t="s">
        <v>904</v>
      </c>
      <c r="E737" s="17" t="s">
        <v>305</v>
      </c>
      <c r="F737" s="347">
        <v>2</v>
      </c>
      <c r="G737" s="40"/>
      <c r="H737" s="43"/>
    </row>
    <row r="738" s="2" customFormat="1" ht="16.8" customHeight="1">
      <c r="A738" s="40"/>
      <c r="B738" s="43"/>
      <c r="C738" s="342" t="s">
        <v>144</v>
      </c>
      <c r="D738" s="343" t="s">
        <v>139</v>
      </c>
      <c r="E738" s="344" t="s">
        <v>1</v>
      </c>
      <c r="F738" s="345">
        <v>1</v>
      </c>
      <c r="G738" s="40"/>
      <c r="H738" s="43"/>
    </row>
    <row r="739" s="2" customFormat="1" ht="16.8" customHeight="1">
      <c r="A739" s="40"/>
      <c r="B739" s="43"/>
      <c r="C739" s="346" t="s">
        <v>1</v>
      </c>
      <c r="D739" s="346" t="s">
        <v>1134</v>
      </c>
      <c r="E739" s="17" t="s">
        <v>1</v>
      </c>
      <c r="F739" s="347">
        <v>1</v>
      </c>
      <c r="G739" s="40"/>
      <c r="H739" s="43"/>
    </row>
    <row r="740" s="2" customFormat="1" ht="16.8" customHeight="1">
      <c r="A740" s="40"/>
      <c r="B740" s="43"/>
      <c r="C740" s="346" t="s">
        <v>144</v>
      </c>
      <c r="D740" s="346" t="s">
        <v>228</v>
      </c>
      <c r="E740" s="17" t="s">
        <v>1</v>
      </c>
      <c r="F740" s="347">
        <v>1</v>
      </c>
      <c r="G740" s="40"/>
      <c r="H740" s="43"/>
    </row>
    <row r="741" s="2" customFormat="1" ht="16.8" customHeight="1">
      <c r="A741" s="40"/>
      <c r="B741" s="43"/>
      <c r="C741" s="342" t="s">
        <v>153</v>
      </c>
      <c r="D741" s="343" t="s">
        <v>139</v>
      </c>
      <c r="E741" s="344" t="s">
        <v>1</v>
      </c>
      <c r="F741" s="345">
        <v>3</v>
      </c>
      <c r="G741" s="40"/>
      <c r="H741" s="43"/>
    </row>
    <row r="742" s="2" customFormat="1" ht="16.8" customHeight="1">
      <c r="A742" s="40"/>
      <c r="B742" s="43"/>
      <c r="C742" s="346" t="s">
        <v>1</v>
      </c>
      <c r="D742" s="346" t="s">
        <v>1135</v>
      </c>
      <c r="E742" s="17" t="s">
        <v>1</v>
      </c>
      <c r="F742" s="347">
        <v>3</v>
      </c>
      <c r="G742" s="40"/>
      <c r="H742" s="43"/>
    </row>
    <row r="743" s="2" customFormat="1" ht="16.8" customHeight="1">
      <c r="A743" s="40"/>
      <c r="B743" s="43"/>
      <c r="C743" s="346" t="s">
        <v>153</v>
      </c>
      <c r="D743" s="346" t="s">
        <v>228</v>
      </c>
      <c r="E743" s="17" t="s">
        <v>1</v>
      </c>
      <c r="F743" s="347">
        <v>3</v>
      </c>
      <c r="G743" s="40"/>
      <c r="H743" s="43"/>
    </row>
    <row r="744" s="2" customFormat="1" ht="16.8" customHeight="1">
      <c r="A744" s="40"/>
      <c r="B744" s="43"/>
      <c r="C744" s="342" t="s">
        <v>1054</v>
      </c>
      <c r="D744" s="343" t="s">
        <v>139</v>
      </c>
      <c r="E744" s="344" t="s">
        <v>1</v>
      </c>
      <c r="F744" s="345">
        <v>11.92</v>
      </c>
      <c r="G744" s="40"/>
      <c r="H744" s="43"/>
    </row>
    <row r="745" s="2" customFormat="1" ht="16.8" customHeight="1">
      <c r="A745" s="40"/>
      <c r="B745" s="43"/>
      <c r="C745" s="346" t="s">
        <v>1</v>
      </c>
      <c r="D745" s="346" t="s">
        <v>1087</v>
      </c>
      <c r="E745" s="17" t="s">
        <v>1</v>
      </c>
      <c r="F745" s="347">
        <v>11.92</v>
      </c>
      <c r="G745" s="40"/>
      <c r="H745" s="43"/>
    </row>
    <row r="746" s="2" customFormat="1" ht="16.8" customHeight="1">
      <c r="A746" s="40"/>
      <c r="B746" s="43"/>
      <c r="C746" s="346" t="s">
        <v>1054</v>
      </c>
      <c r="D746" s="346" t="s">
        <v>300</v>
      </c>
      <c r="E746" s="17" t="s">
        <v>1</v>
      </c>
      <c r="F746" s="347">
        <v>11.92</v>
      </c>
      <c r="G746" s="40"/>
      <c r="H746" s="43"/>
    </row>
    <row r="747" s="2" customFormat="1" ht="16.8" customHeight="1">
      <c r="A747" s="40"/>
      <c r="B747" s="43"/>
      <c r="C747" s="348" t="s">
        <v>1108</v>
      </c>
      <c r="D747" s="40"/>
      <c r="E747" s="40"/>
      <c r="F747" s="40"/>
      <c r="G747" s="40"/>
      <c r="H747" s="43"/>
    </row>
    <row r="748" s="2" customFormat="1" ht="16.8" customHeight="1">
      <c r="A748" s="40"/>
      <c r="B748" s="43"/>
      <c r="C748" s="346" t="s">
        <v>1084</v>
      </c>
      <c r="D748" s="346" t="s">
        <v>1085</v>
      </c>
      <c r="E748" s="17" t="s">
        <v>231</v>
      </c>
      <c r="F748" s="347">
        <v>12.516</v>
      </c>
      <c r="G748" s="40"/>
      <c r="H748" s="43"/>
    </row>
    <row r="749" s="2" customFormat="1" ht="16.8" customHeight="1">
      <c r="A749" s="40"/>
      <c r="B749" s="43"/>
      <c r="C749" s="342" t="s">
        <v>1120</v>
      </c>
      <c r="D749" s="343" t="s">
        <v>1</v>
      </c>
      <c r="E749" s="344" t="s">
        <v>1</v>
      </c>
      <c r="F749" s="345">
        <v>9</v>
      </c>
      <c r="G749" s="40"/>
      <c r="H749" s="43"/>
    </row>
    <row r="750" s="2" customFormat="1" ht="7.44" customHeight="1">
      <c r="A750" s="40"/>
      <c r="B750" s="206"/>
      <c r="C750" s="207"/>
      <c r="D750" s="207"/>
      <c r="E750" s="207"/>
      <c r="F750" s="207"/>
      <c r="G750" s="207"/>
      <c r="H750" s="43"/>
    </row>
    <row r="751" s="2" customFormat="1">
      <c r="A751" s="40"/>
      <c r="B751" s="40"/>
      <c r="C751" s="40"/>
      <c r="D751" s="40"/>
      <c r="E751" s="40"/>
      <c r="F751" s="40"/>
      <c r="G751" s="40"/>
      <c r="H751" s="40"/>
    </row>
  </sheetData>
  <sheetProtection sheet="1" formatColumns="0" formatRows="0" objects="1" scenarios="1" spinCount="100000" saltValue="l0NAn7FisQhqv5OKleGu0aJQYcgL8VVxSx+/DfxllGbMqFKypxQ1oowcVAn+M73JnBKqKDNh5agLknB8TxNKjQ==" hashValue="wrDkt88zco/x6BFrCcse+hDy4bJ4maUFDiwBx2GuJwfScjWVh+iWeuQaz5V0nm1skXOOfgtl3X65c8gfR415ag==" algorithmName="SHA-512" password="C549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2025-06-30T08:48:54Z</dcterms:created>
  <dcterms:modified xsi:type="dcterms:W3CDTF">2025-06-30T08:49:18Z</dcterms:modified>
</cp:coreProperties>
</file>